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New folder\สถิติลงเว็บไซต์ (2562)\"/>
    </mc:Choice>
  </mc:AlternateContent>
  <bookViews>
    <workbookView xWindow="0" yWindow="0" windowWidth="17970" windowHeight="6060"/>
  </bookViews>
  <sheets>
    <sheet name="ขาเข้ารายเดือน ก.พ.2562" sheetId="5" r:id="rId1"/>
    <sheet name="ขาเข้าปีงบประมาณ 2562" sheetId="1" r:id="rId2"/>
    <sheet name="ขาออกรายเดือน ก.พ.2562" sheetId="2" r:id="rId3"/>
    <sheet name="ขาออกปีงบประมาณ 2562" sheetId="7" r:id="rId4"/>
    <sheet name="ผ่านแดนเข้า-ออก 10 อันดับ 256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  <c r="E17" i="5" s="1"/>
  <c r="E15" i="5"/>
  <c r="D15" i="5"/>
  <c r="G14" i="5"/>
  <c r="F14" i="5"/>
  <c r="G13" i="5"/>
  <c r="F13" i="5"/>
  <c r="G12" i="5"/>
  <c r="F12" i="5"/>
  <c r="D16" i="5" l="1"/>
  <c r="D17" i="5" s="1"/>
  <c r="I19" i="3"/>
  <c r="E19" i="3"/>
  <c r="J18" i="3"/>
  <c r="J19" i="3" s="1"/>
  <c r="I18" i="3"/>
  <c r="E18" i="3"/>
  <c r="D18" i="3"/>
  <c r="D19" i="3" s="1"/>
  <c r="E15" i="2"/>
  <c r="E16" i="2" s="1"/>
  <c r="D15" i="2"/>
  <c r="D16" i="2" s="1"/>
</calcChain>
</file>

<file path=xl/sharedStrings.xml><?xml version="1.0" encoding="utf-8"?>
<sst xmlns="http://schemas.openxmlformats.org/spreadsheetml/2006/main" count="161" uniqueCount="105">
  <si>
    <t>มูลค่าสินค้านำเข้าสูงสุด  10  อันดับ</t>
  </si>
  <si>
    <t>ด่านศุลกากรช่องเม็ก</t>
  </si>
  <si>
    <t>ลำดับ</t>
  </si>
  <si>
    <t>พิกัด</t>
  </si>
  <si>
    <t>ชนิดสินค้า</t>
  </si>
  <si>
    <t>น้ำหนัก (ตัน)</t>
  </si>
  <si>
    <t>มูลค่า (บาท)</t>
  </si>
  <si>
    <t>0714</t>
  </si>
  <si>
    <t>มันสำปะหลัง (มันเส้น, หัวมัน)</t>
  </si>
  <si>
    <t>2716</t>
  </si>
  <si>
    <t>พลังงานไฟฟ้า</t>
  </si>
  <si>
    <t>0704</t>
  </si>
  <si>
    <t>กะหล่ำปลี</t>
  </si>
  <si>
    <t>0810</t>
  </si>
  <si>
    <t>มะขามเปียก</t>
  </si>
  <si>
    <t>0901</t>
  </si>
  <si>
    <t>เมล็ดกาแฟดิบ, เมล็ดกาแฟคั่ว</t>
  </si>
  <si>
    <t>2101</t>
  </si>
  <si>
    <t>กาแฟสำเร็จรูป 3in1</t>
  </si>
  <si>
    <t>8544</t>
  </si>
  <si>
    <t>ชุดสายไฟ, ชุดสายไฟประกอบ</t>
  </si>
  <si>
    <t>1005</t>
  </si>
  <si>
    <t>เมล็ดข้าวโพดเลี้ยงสัตว์</t>
  </si>
  <si>
    <t>0709</t>
  </si>
  <si>
    <t>พริกสด</t>
  </si>
  <si>
    <t>0706</t>
  </si>
  <si>
    <t>ผักกาดขาว</t>
  </si>
  <si>
    <t>รวม</t>
  </si>
  <si>
    <t>อื่น ๆ</t>
  </si>
  <si>
    <t>รวมทั้งสิ้น</t>
  </si>
  <si>
    <t xml:space="preserve">สินค้าส่งออกสูงสุด  10  อันดับ </t>
  </si>
  <si>
    <t>ลำดับที่</t>
  </si>
  <si>
    <t>ผงชูรส</t>
  </si>
  <si>
    <t>อื่นๆ</t>
  </si>
  <si>
    <t>รวมทั้งหมด</t>
  </si>
  <si>
    <t>ปีงบประมาณ 2562   (เดือน  กุมภาพันธ์  2562)</t>
  </si>
  <si>
    <t xml:space="preserve">น้ำหนัก </t>
  </si>
  <si>
    <t>น้ำมันดีเชลหมุนเร็ว</t>
  </si>
  <si>
    <t>27101971</t>
  </si>
  <si>
    <t>น้ำมันเบนชินไร้สารตะกั่ว</t>
  </si>
  <si>
    <t>27101224</t>
  </si>
  <si>
    <t>น้ำมันเตา</t>
  </si>
  <si>
    <t>27101979</t>
  </si>
  <si>
    <t>29224220</t>
  </si>
  <si>
    <t>แทรกเตอร์การเกษตร กำลังเครื่องไม่เกิน 22.5 กิโลวัตต์</t>
  </si>
  <si>
    <t>87011011</t>
  </si>
  <si>
    <t>แทรกเตอร์การเกษตร กำลังเครื่องเกิน 37 กิโลวัตต์</t>
  </si>
  <si>
    <t>87019310</t>
  </si>
  <si>
    <t>แบตเตอรี่ยี่ห้อ GS สำหรับรถยนต์</t>
  </si>
  <si>
    <t>85071099</t>
  </si>
  <si>
    <t>27160000</t>
  </si>
  <si>
    <t>ปุ๋ยเคมี</t>
  </si>
  <si>
    <t>31010099</t>
  </si>
  <si>
    <t>อาหารหมู</t>
  </si>
  <si>
    <t>23099019</t>
  </si>
  <si>
    <t xml:space="preserve">มูลค่าสินค้าผ่านแดนสูงสุด  10  อันดับ </t>
  </si>
  <si>
    <t>ปีงบประมาณ 2562   เดือน กุมภาพันธ์  2562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</si>
  <si>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</si>
  <si>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</si>
  <si>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</si>
  <si>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</si>
  <si>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</si>
  <si>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</si>
  <si>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เมล็ดกาแฟดิบ</t>
  </si>
  <si>
    <t>เครื่องกำเนิดไฟฟ้าพร้อมอุปกรณ์และ กังหันพร้อมอุปกรณ์</t>
  </si>
  <si>
    <t>ปลายข้าว</t>
  </si>
  <si>
    <t>อุปกรณ์ไฟฟ้าสำหรับตัดต่อวงจรไฟฟ้า</t>
  </si>
  <si>
    <t>ชิ้นส่วนเฟอร์นิเจอร์ไม้ดู่,ชิ้นส่วนเฟอร์นิเจอร์สัก,แต้ฮ้อ</t>
  </si>
  <si>
    <t>บุหรี่</t>
  </si>
  <si>
    <t>หม้อแปลงไฟฟ้า</t>
  </si>
  <si>
    <t>หม้อแปลงไฟฟ้าพร้อมอุปกรณ์</t>
  </si>
  <si>
    <t>ยางพารา</t>
  </si>
  <si>
    <t>ส่วนประกอบของหอคอยทำด้วยเหล็ก</t>
  </si>
  <si>
    <t>กาแฟสำเร็จรูป</t>
  </si>
  <si>
    <t>เครื่องปรับอากาศ</t>
  </si>
  <si>
    <t>ลูกเร่ว</t>
  </si>
  <si>
    <t>รถบรรทุกเก่า</t>
  </si>
  <si>
    <t>แป้งมันสำปะหลัง</t>
  </si>
  <si>
    <t>กระเบื้อง</t>
  </si>
  <si>
    <t>อุปกรณ์สำหรับออกกำลังกายทั่วไป</t>
  </si>
  <si>
    <t>ผลิตภัณฑ์ยา</t>
  </si>
  <si>
    <t>อาคารสำเร็จรูป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</si>
  <si>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</si>
  <si>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</si>
  <si>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</si>
  <si>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>จำนวนใบขนผ่านแดนออก 34 ใบขน</t>
  </si>
  <si>
    <t xml:space="preserve">                                 จำนวนใบขนผ่านแดนออก 85 ใบขน</t>
  </si>
  <si>
    <r>
      <t xml:space="preserve">ประจำปีงบประมาณ  2562 (ตุลาคม 2561 - </t>
    </r>
    <r>
      <rPr>
        <b/>
        <u/>
        <sz val="18"/>
        <color rgb="FFFF0000"/>
        <rFont val="TH SarabunPSK"/>
        <family val="2"/>
      </rPr>
      <t>กุมภาพันธ์</t>
    </r>
    <r>
      <rPr>
        <b/>
        <sz val="18"/>
        <color theme="1"/>
        <rFont val="TH SarabunPSK"/>
        <family val="2"/>
      </rPr>
      <t xml:space="preserve"> 2562)</t>
    </r>
  </si>
  <si>
    <t>ประจำปีงบประมาณ  2562 (กุมภาพันธ์ 2562)</t>
  </si>
  <si>
    <t>น้ำหนัก (KGM)</t>
  </si>
  <si>
    <t>9030</t>
  </si>
  <si>
    <t xml:space="preserve">อุปกรณ์และ เครื่องอุปกรณ์อื่น ๆ สำหรับวัดหรือตรวจสอบปริมาณ ทางไฟฟ้า </t>
  </si>
  <si>
    <t>6704</t>
  </si>
  <si>
    <t>วิกผม</t>
  </si>
  <si>
    <t xml:space="preserve">            </t>
  </si>
  <si>
    <t>มูลค่า (ล้านบาท)</t>
  </si>
  <si>
    <t>น้ำมันเชื้อเพลิง</t>
  </si>
  <si>
    <t>อาหารสัตว์</t>
  </si>
  <si>
    <t>พลาสติก</t>
  </si>
  <si>
    <t>เหล็ก</t>
  </si>
  <si>
    <t>ครีมเทียม</t>
  </si>
  <si>
    <t>รถแทรกเตอร์</t>
  </si>
  <si>
    <t>รถยนต์นั่งใหม่ กระบะเก๋ง</t>
  </si>
  <si>
    <t>ผ้าอนามัย</t>
  </si>
  <si>
    <t>ปีงบประมาณ 2562   (เดือนตุลาคม 2561 -  กุมภาพันธ์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</si>
</sst>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87" formatCode="_-* #,##0.00_-;\-* #,##0.00_-;_-* &quot;-&quot;??_-;_-@_-"/>
    <numFmt numFmtId="188" formatCode="#,##0.000"/>
    <numFmt numFmtId="189" formatCode="_-* #,##0.00_-;\-* #,##0.00_-;_-* &quot;-&quot;???_-;_-@_-"/>
    <numFmt numFmtId="190" formatCode="_-* #,##0.000_-;\-* #,##0.000_-;_-* &quot;-&quot;???_-;_-@_-"/>
    <numFmt numFmtId="191" formatCode="_(* #,##0.000_);_(* \(#,##0.000\);_(* &quot;-&quot;??_);_(@_)"/>
    <numFmt numFmtId="192" formatCode="0.000"/>
    <numFmt numFmtId="193" formatCode="_-* #,##0.000_-;\-* #,##0.000_-;_-* &quot;-&quot;??_-;_-@_-"/>
    <numFmt numFmtId="194" formatCode="#,##0.00;[Red]#,##0.00"/>
    <numFmt numFmtId="195" formatCode="#,##0.000;[Red]#,##0.000"/>
  </numFmts>
  <fonts count="2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 tint="0.14999847407452621"/>
      <name val="TH SarabunPSK"/>
      <family val="2"/>
    </font>
    <font>
      <sz val="16"/>
      <color theme="1"/>
      <name val="TH SarabunPSK"/>
      <family val="2"/>
    </font>
    <font>
      <b/>
      <sz val="18"/>
      <color theme="1" tint="0.14999847407452621"/>
      <name val="TH SarabunPSK"/>
      <family val="2"/>
    </font>
    <font>
      <b/>
      <u/>
      <sz val="18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  <charset val="222"/>
    </font>
    <font>
      <sz val="10"/>
      <color indexed="8"/>
      <name val="Arial"/>
      <family val="2"/>
    </font>
    <font>
      <b/>
      <sz val="2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theme="1" tint="0.14999847407452621"/>
      <name val="TH SarabunPSK"/>
      <family val="2"/>
    </font>
    <font>
      <b/>
      <sz val="16"/>
      <color indexed="8"/>
      <name val="TH SarabunPSK"/>
      <family val="2"/>
    </font>
    <font>
      <b/>
      <sz val="20"/>
      <color theme="1" tint="0.1499984740745262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theme="0"/>
      <name val="Tahoma"/>
      <family val="2"/>
      <scheme val="minor"/>
    </font>
    <font>
      <sz val="18"/>
      <color theme="0"/>
      <name val="TH SarabunPSK"/>
      <family val="2"/>
    </font>
    <font>
      <sz val="18"/>
      <color rgb="FFFF0000"/>
      <name val="TH SarabunPSK"/>
      <family val="2"/>
    </font>
    <font>
      <sz val="18"/>
      <color theme="1" tint="4.9989318521683403E-2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187" fontId="13" fillId="0" borderId="0" applyFont="0" applyFill="0" applyBorder="0" applyAlignment="0" applyProtection="0"/>
    <xf numFmtId="0" fontId="14" fillId="0" borderId="0"/>
  </cellStyleXfs>
  <cellXfs count="169">
    <xf numFmtId="0" fontId="0" fillId="0" borderId="0" xfId="0"/>
    <xf numFmtId="0" fontId="10" fillId="0" borderId="0" xfId="5" applyFont="1" applyAlignment="1">
      <alignment horizontal="center"/>
    </xf>
    <xf numFmtId="0" fontId="3" fillId="2" borderId="1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2" xfId="3" applyFont="1" applyBorder="1" applyAlignment="1">
      <alignment vertical="center"/>
    </xf>
    <xf numFmtId="0" fontId="5" fillId="0" borderId="2" xfId="3" applyFont="1" applyBorder="1" applyAlignment="1">
      <alignment horizontal="left" vertical="center"/>
    </xf>
    <xf numFmtId="0" fontId="5" fillId="0" borderId="2" xfId="3" applyFont="1" applyBorder="1" applyAlignment="1">
      <alignment vertical="center" wrapText="1"/>
    </xf>
    <xf numFmtId="0" fontId="5" fillId="0" borderId="2" xfId="3" applyFont="1" applyBorder="1" applyAlignment="1">
      <alignment horizontal="left" vertical="center" wrapText="1"/>
    </xf>
    <xf numFmtId="187" fontId="3" fillId="4" borderId="9" xfId="3" applyNumberFormat="1" applyFont="1" applyFill="1" applyBorder="1" applyAlignment="1">
      <alignment horizontal="center" vertical="center"/>
    </xf>
    <xf numFmtId="189" fontId="5" fillId="0" borderId="1" xfId="3" applyNumberFormat="1" applyFont="1" applyBorder="1" applyAlignment="1">
      <alignment vertical="center"/>
    </xf>
    <xf numFmtId="189" fontId="7" fillId="3" borderId="1" xfId="3" applyNumberFormat="1" applyFont="1" applyFill="1" applyBorder="1" applyAlignment="1">
      <alignment vertical="center"/>
    </xf>
    <xf numFmtId="189" fontId="5" fillId="0" borderId="5" xfId="3" applyNumberFormat="1" applyFont="1" applyBorder="1" applyAlignment="1">
      <alignment vertical="center"/>
    </xf>
    <xf numFmtId="189" fontId="3" fillId="4" borderId="9" xfId="3" applyNumberFormat="1" applyFont="1" applyFill="1" applyBorder="1" applyAlignment="1">
      <alignment horizontal="center" vertical="center"/>
    </xf>
    <xf numFmtId="189" fontId="5" fillId="0" borderId="1" xfId="3" applyNumberFormat="1" applyFont="1" applyBorder="1" applyAlignment="1">
      <alignment horizontal="right" vertical="center"/>
    </xf>
    <xf numFmtId="189" fontId="7" fillId="3" borderId="1" xfId="3" applyNumberFormat="1" applyFont="1" applyFill="1" applyBorder="1" applyAlignment="1">
      <alignment horizontal="center" vertical="center"/>
    </xf>
    <xf numFmtId="0" fontId="10" fillId="0" borderId="1" xfId="5" applyFont="1" applyBorder="1" applyAlignment="1">
      <alignment horizontal="center"/>
    </xf>
    <xf numFmtId="0" fontId="10" fillId="0" borderId="1" xfId="5" applyFont="1" applyBorder="1" applyAlignment="1">
      <alignment horizontal="center" vertical="top"/>
    </xf>
    <xf numFmtId="0" fontId="16" fillId="5" borderId="1" xfId="5" applyFont="1" applyFill="1" applyBorder="1" applyAlignment="1">
      <alignment horizontal="center" vertical="center" wrapText="1"/>
    </xf>
    <xf numFmtId="0" fontId="12" fillId="5" borderId="1" xfId="5" applyFont="1" applyFill="1" applyBorder="1" applyAlignment="1">
      <alignment horizontal="center" vertical="center"/>
    </xf>
    <xf numFmtId="0" fontId="12" fillId="5" borderId="1" xfId="5" applyNumberFormat="1" applyFont="1" applyFill="1" applyBorder="1" applyAlignment="1">
      <alignment horizontal="center" vertical="center"/>
    </xf>
    <xf numFmtId="43" fontId="12" fillId="5" borderId="1" xfId="1" applyFont="1" applyFill="1" applyBorder="1" applyAlignment="1">
      <alignment horizontal="center" vertical="center"/>
    </xf>
    <xf numFmtId="188" fontId="12" fillId="5" borderId="1" xfId="6" applyNumberFormat="1" applyFont="1" applyFill="1" applyBorder="1" applyAlignment="1">
      <alignment horizontal="center" vertical="center"/>
    </xf>
    <xf numFmtId="0" fontId="17" fillId="7" borderId="1" xfId="5" applyFont="1" applyFill="1" applyBorder="1" applyAlignment="1">
      <alignment horizontal="left"/>
    </xf>
    <xf numFmtId="0" fontId="6" fillId="6" borderId="1" xfId="0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right" vertical="top" wrapText="1"/>
    </xf>
    <xf numFmtId="4" fontId="6" fillId="6" borderId="1" xfId="0" applyNumberFormat="1" applyFont="1" applyFill="1" applyBorder="1" applyAlignment="1">
      <alignment horizontal="center" wrapText="1"/>
    </xf>
    <xf numFmtId="0" fontId="17" fillId="7" borderId="1" xfId="5" applyFont="1" applyFill="1" applyBorder="1" applyAlignment="1">
      <alignment horizontal="left" vertical="top"/>
    </xf>
    <xf numFmtId="0" fontId="10" fillId="0" borderId="0" xfId="5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0" fontId="10" fillId="0" borderId="0" xfId="5" applyNumberFormat="1" applyFont="1" applyFill="1" applyBorder="1" applyAlignment="1">
      <alignment horizontal="center"/>
    </xf>
    <xf numFmtId="43" fontId="12" fillId="0" borderId="0" xfId="1" applyFont="1" applyFill="1" applyBorder="1"/>
    <xf numFmtId="188" fontId="12" fillId="0" borderId="0" xfId="5" applyNumberFormat="1" applyFont="1" applyFill="1" applyBorder="1"/>
    <xf numFmtId="0" fontId="10" fillId="0" borderId="0" xfId="5" applyFont="1" applyFill="1" applyBorder="1" applyAlignment="1">
      <alignment horizontal="center"/>
    </xf>
    <xf numFmtId="0" fontId="10" fillId="0" borderId="0" xfId="7" applyFont="1" applyFill="1" applyBorder="1" applyAlignment="1">
      <alignment horizontal="left" wrapText="1"/>
    </xf>
    <xf numFmtId="0" fontId="10" fillId="0" borderId="0" xfId="7" applyNumberFormat="1" applyFont="1" applyFill="1" applyBorder="1" applyAlignment="1">
      <alignment horizontal="center" wrapText="1"/>
    </xf>
    <xf numFmtId="43" fontId="10" fillId="0" borderId="0" xfId="1" applyFont="1" applyFill="1" applyBorder="1" applyAlignment="1">
      <alignment wrapText="1"/>
    </xf>
    <xf numFmtId="188" fontId="10" fillId="0" borderId="0" xfId="7" applyNumberFormat="1" applyFont="1" applyFill="1" applyBorder="1" applyAlignment="1">
      <alignment wrapText="1"/>
    </xf>
    <xf numFmtId="0" fontId="10" fillId="0" borderId="0" xfId="5" applyFont="1" applyFill="1" applyBorder="1"/>
    <xf numFmtId="43" fontId="10" fillId="0" borderId="0" xfId="1" applyFont="1" applyFill="1" applyBorder="1"/>
    <xf numFmtId="188" fontId="10" fillId="0" borderId="0" xfId="5" applyNumberFormat="1" applyFont="1" applyFill="1" applyBorder="1"/>
    <xf numFmtId="0" fontId="10" fillId="0" borderId="0" xfId="5" applyFont="1" applyBorder="1" applyAlignment="1">
      <alignment horizontal="center"/>
    </xf>
    <xf numFmtId="0" fontId="21" fillId="0" borderId="0" xfId="7" applyFont="1" applyFill="1" applyBorder="1" applyAlignment="1">
      <alignment horizontal="left" wrapText="1"/>
    </xf>
    <xf numFmtId="0" fontId="10" fillId="0" borderId="0" xfId="5" applyNumberFormat="1" applyFont="1" applyBorder="1" applyAlignment="1">
      <alignment horizontal="center"/>
    </xf>
    <xf numFmtId="43" fontId="21" fillId="0" borderId="0" xfId="1" applyFont="1" applyFill="1" applyBorder="1" applyAlignment="1">
      <alignment wrapText="1"/>
    </xf>
    <xf numFmtId="188" fontId="21" fillId="0" borderId="0" xfId="7" applyNumberFormat="1" applyFont="1" applyFill="1" applyBorder="1" applyAlignment="1">
      <alignment wrapText="1"/>
    </xf>
    <xf numFmtId="0" fontId="10" fillId="0" borderId="0" xfId="5" applyFont="1" applyBorder="1"/>
    <xf numFmtId="43" fontId="6" fillId="0" borderId="0" xfId="1" applyFont="1" applyFill="1" applyBorder="1" applyAlignment="1">
      <alignment vertical="center" wrapText="1"/>
    </xf>
    <xf numFmtId="188" fontId="10" fillId="0" borderId="0" xfId="5" applyNumberFormat="1" applyFont="1" applyBorder="1"/>
    <xf numFmtId="43" fontId="0" fillId="0" borderId="0" xfId="1" applyFont="1"/>
    <xf numFmtId="44" fontId="6" fillId="6" borderId="1" xfId="0" applyNumberFormat="1" applyFont="1" applyFill="1" applyBorder="1" applyAlignment="1">
      <alignment horizontal="center" vertical="top" wrapText="1"/>
    </xf>
    <xf numFmtId="4" fontId="6" fillId="6" borderId="1" xfId="0" applyNumberFormat="1" applyFont="1" applyFill="1" applyBorder="1" applyAlignment="1">
      <alignment horizontal="center" vertical="top" wrapText="1"/>
    </xf>
    <xf numFmtId="0" fontId="18" fillId="0" borderId="1" xfId="5" applyFont="1" applyBorder="1" applyAlignment="1">
      <alignment horizontal="center" vertical="top"/>
    </xf>
    <xf numFmtId="0" fontId="19" fillId="0" borderId="1" xfId="5" applyFont="1" applyBorder="1" applyAlignment="1">
      <alignment horizontal="center" vertical="top"/>
    </xf>
    <xf numFmtId="0" fontId="10" fillId="0" borderId="1" xfId="5" applyNumberFormat="1" applyFont="1" applyBorder="1" applyAlignment="1">
      <alignment horizontal="center" vertical="top"/>
    </xf>
    <xf numFmtId="43" fontId="18" fillId="0" borderId="1" xfId="1" applyFont="1" applyBorder="1" applyAlignment="1">
      <alignment horizontal="right" vertical="top"/>
    </xf>
    <xf numFmtId="4" fontId="18" fillId="0" borderId="1" xfId="5" applyNumberFormat="1" applyFont="1" applyBorder="1" applyAlignment="1">
      <alignment horizontal="right" vertical="top"/>
    </xf>
    <xf numFmtId="0" fontId="12" fillId="0" borderId="1" xfId="5" applyFont="1" applyBorder="1" applyAlignment="1">
      <alignment horizontal="center" vertical="top"/>
    </xf>
    <xf numFmtId="0" fontId="12" fillId="0" borderId="1" xfId="5" applyNumberFormat="1" applyFont="1" applyFill="1" applyBorder="1" applyAlignment="1">
      <alignment horizontal="center" vertical="top"/>
    </xf>
    <xf numFmtId="43" fontId="18" fillId="0" borderId="1" xfId="1" applyFont="1" applyFill="1" applyBorder="1" applyAlignment="1">
      <alignment horizontal="right" vertical="top"/>
    </xf>
    <xf numFmtId="4" fontId="18" fillId="0" borderId="1" xfId="5" applyNumberFormat="1" applyFont="1" applyFill="1" applyBorder="1" applyAlignment="1">
      <alignment horizontal="right" vertical="top"/>
    </xf>
    <xf numFmtId="0" fontId="12" fillId="8" borderId="1" xfId="5" applyFont="1" applyFill="1" applyBorder="1" applyAlignment="1">
      <alignment vertical="top"/>
    </xf>
    <xf numFmtId="0" fontId="12" fillId="8" borderId="1" xfId="5" applyFont="1" applyFill="1" applyBorder="1" applyAlignment="1">
      <alignment horizontal="center" vertical="top"/>
    </xf>
    <xf numFmtId="0" fontId="15" fillId="8" borderId="1" xfId="5" applyNumberFormat="1" applyFont="1" applyFill="1" applyBorder="1" applyAlignment="1">
      <alignment horizontal="center" vertical="top"/>
    </xf>
    <xf numFmtId="4" fontId="20" fillId="9" borderId="1" xfId="0" applyNumberFormat="1" applyFont="1" applyFill="1" applyBorder="1" applyAlignment="1">
      <alignment horizontal="right" vertical="top" wrapText="1"/>
    </xf>
    <xf numFmtId="0" fontId="20" fillId="10" borderId="0" xfId="0" applyFont="1" applyFill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0" fillId="1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6" fillId="0" borderId="1" xfId="1" applyFont="1" applyBorder="1"/>
    <xf numFmtId="0" fontId="22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6" fillId="10" borderId="1" xfId="0" applyFont="1" applyFill="1" applyBorder="1"/>
    <xf numFmtId="43" fontId="6" fillId="10" borderId="1" xfId="0" applyNumberFormat="1" applyFont="1" applyFill="1" applyBorder="1"/>
    <xf numFmtId="43" fontId="6" fillId="10" borderId="1" xfId="1" applyFont="1" applyFill="1" applyBorder="1"/>
    <xf numFmtId="43" fontId="6" fillId="0" borderId="1" xfId="0" applyNumberFormat="1" applyFont="1" applyBorder="1"/>
    <xf numFmtId="0" fontId="6" fillId="0" borderId="3" xfId="0" applyFont="1" applyBorder="1"/>
    <xf numFmtId="0" fontId="6" fillId="0" borderId="0" xfId="0" applyFont="1"/>
    <xf numFmtId="0" fontId="20" fillId="0" borderId="1" xfId="0" applyFont="1" applyBorder="1"/>
    <xf numFmtId="0" fontId="3" fillId="0" borderId="0" xfId="3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0" fontId="3" fillId="4" borderId="6" xfId="3" applyFont="1" applyFill="1" applyBorder="1" applyAlignment="1">
      <alignment horizontal="center" vertical="center"/>
    </xf>
    <xf numFmtId="0" fontId="3" fillId="4" borderId="7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10" borderId="13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0" fillId="10" borderId="3" xfId="0" applyFont="1" applyFill="1" applyBorder="1" applyAlignment="1">
      <alignment horizontal="center"/>
    </xf>
    <xf numFmtId="0" fontId="20" fillId="10" borderId="4" xfId="0" applyFont="1" applyFill="1" applyBorder="1" applyAlignment="1">
      <alignment horizontal="center"/>
    </xf>
    <xf numFmtId="0" fontId="20" fillId="1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6" fillId="0" borderId="0" xfId="3" applyFont="1"/>
    <xf numFmtId="0" fontId="4" fillId="0" borderId="0" xfId="3" applyFont="1"/>
    <xf numFmtId="0" fontId="27" fillId="0" borderId="0" xfId="3" applyFont="1"/>
    <xf numFmtId="190" fontId="5" fillId="0" borderId="1" xfId="3" applyNumberFormat="1" applyFont="1" applyBorder="1" applyAlignment="1">
      <alignment horizontal="right" vertical="center"/>
    </xf>
    <xf numFmtId="190" fontId="5" fillId="0" borderId="1" xfId="3" applyNumberFormat="1" applyFont="1" applyBorder="1" applyAlignment="1">
      <alignment vertical="center"/>
    </xf>
    <xf numFmtId="191" fontId="26" fillId="0" borderId="0" xfId="3" applyNumberFormat="1" applyFont="1" applyAlignment="1">
      <alignment horizontal="center" vertical="center"/>
    </xf>
    <xf numFmtId="191" fontId="27" fillId="0" borderId="0" xfId="4" applyNumberFormat="1" applyFont="1" applyAlignment="1">
      <alignment horizontal="center" vertical="center"/>
    </xf>
    <xf numFmtId="0" fontId="6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188" fontId="27" fillId="0" borderId="0" xfId="3" applyNumberFormat="1" applyFont="1" applyAlignment="1">
      <alignment vertical="center"/>
    </xf>
    <xf numFmtId="192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vertical="center"/>
    </xf>
    <xf numFmtId="190" fontId="7" fillId="3" borderId="1" xfId="3" applyNumberFormat="1" applyFont="1" applyFill="1" applyBorder="1" applyAlignment="1">
      <alignment horizontal="center" vertical="center"/>
    </xf>
    <xf numFmtId="190" fontId="7" fillId="3" borderId="1" xfId="3" applyNumberFormat="1" applyFont="1" applyFill="1" applyBorder="1" applyAlignment="1">
      <alignment vertical="center"/>
    </xf>
    <xf numFmtId="0" fontId="26" fillId="0" borderId="0" xfId="3" applyFont="1" applyAlignment="1">
      <alignment vertical="center"/>
    </xf>
    <xf numFmtId="0" fontId="27" fillId="0" borderId="0" xfId="3" applyFont="1" applyAlignment="1">
      <alignment vertical="center"/>
    </xf>
    <xf numFmtId="0" fontId="4" fillId="0" borderId="5" xfId="3" applyFont="1" applyBorder="1" applyAlignment="1">
      <alignment horizontal="center" vertical="center"/>
    </xf>
    <xf numFmtId="190" fontId="5" fillId="0" borderId="5" xfId="3" applyNumberFormat="1" applyFont="1" applyBorder="1" applyAlignment="1">
      <alignment vertical="center"/>
    </xf>
    <xf numFmtId="190" fontId="3" fillId="4" borderId="9" xfId="3" applyNumberFormat="1" applyFont="1" applyFill="1" applyBorder="1" applyAlignment="1">
      <alignment horizontal="center" vertical="center"/>
    </xf>
    <xf numFmtId="3" fontId="26" fillId="0" borderId="0" xfId="3" applyNumberFormat="1" applyFont="1"/>
    <xf numFmtId="0" fontId="4" fillId="0" borderId="0" xfId="3" applyFont="1" applyAlignment="1">
      <alignment horizontal="center"/>
    </xf>
    <xf numFmtId="193" fontId="4" fillId="0" borderId="0" xfId="4" applyNumberFormat="1" applyFont="1"/>
    <xf numFmtId="192" fontId="4" fillId="0" borderId="0" xfId="3" applyNumberFormat="1" applyFont="1"/>
    <xf numFmtId="193" fontId="3" fillId="0" borderId="0" xfId="3" applyNumberFormat="1" applyFont="1" applyAlignment="1">
      <alignment vertical="center"/>
    </xf>
    <xf numFmtId="194" fontId="4" fillId="0" borderId="0" xfId="3" applyNumberFormat="1" applyFont="1" applyAlignment="1">
      <alignment vertical="center"/>
    </xf>
    <xf numFmtId="194" fontId="4" fillId="0" borderId="0" xfId="3" applyNumberFormat="1" applyFont="1"/>
    <xf numFmtId="195" fontId="4" fillId="0" borderId="0" xfId="3" applyNumberFormat="1" applyFont="1"/>
    <xf numFmtId="0" fontId="25" fillId="0" borderId="0" xfId="3" applyFont="1"/>
    <xf numFmtId="0" fontId="1" fillId="0" borderId="0" xfId="3"/>
    <xf numFmtId="0" fontId="11" fillId="0" borderId="0" xfId="5" applyFont="1" applyBorder="1" applyAlignment="1">
      <alignment horizontal="centerContinuous" vertical="center" wrapText="1"/>
    </xf>
    <xf numFmtId="0" fontId="11" fillId="0" borderId="0" xfId="5" applyNumberFormat="1" applyFont="1" applyBorder="1" applyAlignment="1">
      <alignment horizontal="centerContinuous" vertical="center" wrapText="1"/>
    </xf>
    <xf numFmtId="43" fontId="11" fillId="0" borderId="0" xfId="1" applyFont="1" applyBorder="1" applyAlignment="1">
      <alignment horizontal="centerContinuous" vertical="center" wrapText="1"/>
    </xf>
    <xf numFmtId="0" fontId="12" fillId="11" borderId="1" xfId="5" applyFont="1" applyFill="1" applyBorder="1" applyAlignment="1">
      <alignment horizontal="center"/>
    </xf>
    <xf numFmtId="0" fontId="12" fillId="11" borderId="1" xfId="5" applyFont="1" applyFill="1" applyBorder="1" applyAlignment="1">
      <alignment horizontal="center" vertical="center"/>
    </xf>
    <xf numFmtId="0" fontId="12" fillId="11" borderId="1" xfId="5" applyNumberFormat="1" applyFont="1" applyFill="1" applyBorder="1" applyAlignment="1">
      <alignment horizontal="center" vertical="center"/>
    </xf>
    <xf numFmtId="43" fontId="12" fillId="11" borderId="1" xfId="1" applyFont="1" applyFill="1" applyBorder="1" applyAlignment="1">
      <alignment horizontal="center" vertical="center"/>
    </xf>
    <xf numFmtId="188" fontId="12" fillId="11" borderId="1" xfId="6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/>
    </xf>
    <xf numFmtId="0" fontId="10" fillId="0" borderId="1" xfId="5" applyFont="1" applyBorder="1"/>
    <xf numFmtId="1" fontId="6" fillId="6" borderId="1" xfId="1" applyNumberFormat="1" applyFont="1" applyFill="1" applyBorder="1" applyAlignment="1">
      <alignment horizontal="center" vertical="top" wrapText="1"/>
    </xf>
    <xf numFmtId="43" fontId="4" fillId="0" borderId="0" xfId="1" applyFont="1" applyAlignment="1">
      <alignment horizontal="right"/>
    </xf>
    <xf numFmtId="4" fontId="28" fillId="0" borderId="1" xfId="5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43" fontId="28" fillId="0" borderId="2" xfId="1" applyFont="1" applyFill="1" applyBorder="1" applyAlignment="1">
      <alignment horizontal="right"/>
    </xf>
    <xf numFmtId="0" fontId="10" fillId="0" borderId="1" xfId="5" applyFont="1" applyFill="1" applyBorder="1"/>
    <xf numFmtId="1" fontId="6" fillId="0" borderId="1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left" vertical="top" wrapText="1"/>
    </xf>
    <xf numFmtId="0" fontId="10" fillId="0" borderId="1" xfId="7" applyFont="1" applyFill="1" applyBorder="1" applyAlignment="1">
      <alignment horizontal="left" wrapText="1"/>
    </xf>
    <xf numFmtId="0" fontId="10" fillId="7" borderId="1" xfId="7" applyFont="1" applyFill="1" applyBorder="1" applyAlignment="1">
      <alignment horizontal="left" wrapText="1"/>
    </xf>
    <xf numFmtId="0" fontId="11" fillId="0" borderId="1" xfId="5" applyFont="1" applyBorder="1" applyAlignment="1">
      <alignment horizontal="centerContinuous"/>
    </xf>
    <xf numFmtId="0" fontId="10" fillId="0" borderId="1" xfId="5" applyNumberFormat="1" applyFont="1" applyBorder="1" applyAlignment="1">
      <alignment horizontal="center"/>
    </xf>
    <xf numFmtId="43" fontId="12" fillId="7" borderId="2" xfId="1" applyFont="1" applyFill="1" applyBorder="1" applyAlignment="1">
      <alignment horizontal="right"/>
    </xf>
    <xf numFmtId="4" fontId="12" fillId="7" borderId="1" xfId="5" applyNumberFormat="1" applyFont="1" applyFill="1" applyBorder="1"/>
    <xf numFmtId="0" fontId="12" fillId="0" borderId="1" xfId="5" applyFont="1" applyBorder="1" applyAlignment="1">
      <alignment horizontal="center"/>
    </xf>
    <xf numFmtId="0" fontId="12" fillId="0" borderId="1" xfId="5" applyFont="1" applyFill="1" applyBorder="1" applyAlignment="1">
      <alignment horizontal="centerContinuous"/>
    </xf>
    <xf numFmtId="0" fontId="11" fillId="0" borderId="1" xfId="5" applyNumberFormat="1" applyFont="1" applyBorder="1" applyAlignment="1">
      <alignment horizontal="centerContinuous"/>
    </xf>
    <xf numFmtId="43" fontId="3" fillId="0" borderId="1" xfId="1" applyFont="1" applyBorder="1" applyAlignment="1">
      <alignment horizontal="right"/>
    </xf>
    <xf numFmtId="4" fontId="3" fillId="0" borderId="1" xfId="5" applyNumberFormat="1" applyFont="1" applyBorder="1" applyAlignment="1">
      <alignment horizontal="right"/>
    </xf>
    <xf numFmtId="0" fontId="15" fillId="8" borderId="1" xfId="5" applyFont="1" applyFill="1" applyBorder="1" applyAlignment="1">
      <alignment horizontal="centerContinuous"/>
    </xf>
    <xf numFmtId="0" fontId="12" fillId="8" borderId="1" xfId="5" applyNumberFormat="1" applyFont="1" applyFill="1" applyBorder="1" applyAlignment="1">
      <alignment horizontal="centerContinuous"/>
    </xf>
    <xf numFmtId="4" fontId="3" fillId="9" borderId="1" xfId="0" applyNumberFormat="1" applyFont="1" applyFill="1" applyBorder="1" applyAlignment="1">
      <alignment horizontal="right" vertical="center" wrapText="1"/>
    </xf>
    <xf numFmtId="0" fontId="15" fillId="0" borderId="0" xfId="5" applyFont="1" applyFill="1" applyBorder="1" applyAlignment="1">
      <alignment horizontal="centerContinuous"/>
    </xf>
    <xf numFmtId="0" fontId="15" fillId="0" borderId="0" xfId="5" applyNumberFormat="1" applyFont="1" applyFill="1" applyBorder="1" applyAlignment="1">
      <alignment horizontal="centerContinuous"/>
    </xf>
    <xf numFmtId="43" fontId="12" fillId="12" borderId="1" xfId="1" applyFont="1" applyFill="1" applyBorder="1"/>
  </cellXfs>
  <cellStyles count="8">
    <cellStyle name="เครื่องหมายจุลภาค 2 2" xfId="6"/>
    <cellStyle name="จุลภาค" xfId="1" builtinId="3"/>
    <cellStyle name="จุลภาค 2" xfId="4"/>
    <cellStyle name="ปกติ" xfId="0" builtinId="0"/>
    <cellStyle name="ปกติ 2" xfId="3"/>
    <cellStyle name="ปกติ 2 2" xfId="5"/>
    <cellStyle name="ปกติ 3" xfId="2"/>
    <cellStyle name="ปกติ_Sheet1" xfId="7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F16" sqref="F16"/>
    </sheetView>
  </sheetViews>
  <sheetFormatPr defaultRowHeight="14.25" x14ac:dyDescent="0.2"/>
  <cols>
    <col min="1" max="1" width="10" style="133" customWidth="1"/>
    <col min="2" max="2" width="23.375" style="133" customWidth="1"/>
    <col min="3" max="3" width="36.25" style="133" customWidth="1"/>
    <col min="4" max="4" width="24.75" style="133" customWidth="1"/>
    <col min="5" max="5" width="19.5" style="133" customWidth="1"/>
    <col min="6" max="7" width="20.625" style="132" customWidth="1"/>
    <col min="8" max="8" width="18" style="133" customWidth="1"/>
    <col min="9" max="10" width="12.875" style="133" customWidth="1"/>
    <col min="11" max="256" width="9" style="133"/>
    <col min="257" max="257" width="9.625" style="133" customWidth="1"/>
    <col min="258" max="258" width="45" style="133" customWidth="1"/>
    <col min="259" max="260" width="38.75" style="133" customWidth="1"/>
    <col min="261" max="261" width="3.375" style="133" customWidth="1"/>
    <col min="262" max="263" width="20.625" style="133" customWidth="1"/>
    <col min="264" max="264" width="18" style="133" customWidth="1"/>
    <col min="265" max="266" width="12.875" style="133" customWidth="1"/>
    <col min="267" max="512" width="9" style="133"/>
    <col min="513" max="513" width="9.625" style="133" customWidth="1"/>
    <col min="514" max="514" width="45" style="133" customWidth="1"/>
    <col min="515" max="516" width="38.75" style="133" customWidth="1"/>
    <col min="517" max="517" width="3.375" style="133" customWidth="1"/>
    <col min="518" max="519" width="20.625" style="133" customWidth="1"/>
    <col min="520" max="520" width="18" style="133" customWidth="1"/>
    <col min="521" max="522" width="12.875" style="133" customWidth="1"/>
    <col min="523" max="768" width="9" style="133"/>
    <col min="769" max="769" width="9.625" style="133" customWidth="1"/>
    <col min="770" max="770" width="45" style="133" customWidth="1"/>
    <col min="771" max="772" width="38.75" style="133" customWidth="1"/>
    <col min="773" max="773" width="3.375" style="133" customWidth="1"/>
    <col min="774" max="775" width="20.625" style="133" customWidth="1"/>
    <col min="776" max="776" width="18" style="133" customWidth="1"/>
    <col min="777" max="778" width="12.875" style="133" customWidth="1"/>
    <col min="779" max="1024" width="9" style="133"/>
    <col min="1025" max="1025" width="9.625" style="133" customWidth="1"/>
    <col min="1026" max="1026" width="45" style="133" customWidth="1"/>
    <col min="1027" max="1028" width="38.75" style="133" customWidth="1"/>
    <col min="1029" max="1029" width="3.375" style="133" customWidth="1"/>
    <col min="1030" max="1031" width="20.625" style="133" customWidth="1"/>
    <col min="1032" max="1032" width="18" style="133" customWidth="1"/>
    <col min="1033" max="1034" width="12.875" style="133" customWidth="1"/>
    <col min="1035" max="1280" width="9" style="133"/>
    <col min="1281" max="1281" width="9.625" style="133" customWidth="1"/>
    <col min="1282" max="1282" width="45" style="133" customWidth="1"/>
    <col min="1283" max="1284" width="38.75" style="133" customWidth="1"/>
    <col min="1285" max="1285" width="3.375" style="133" customWidth="1"/>
    <col min="1286" max="1287" width="20.625" style="133" customWidth="1"/>
    <col min="1288" max="1288" width="18" style="133" customWidth="1"/>
    <col min="1289" max="1290" width="12.875" style="133" customWidth="1"/>
    <col min="1291" max="1536" width="9" style="133"/>
    <col min="1537" max="1537" width="9.625" style="133" customWidth="1"/>
    <col min="1538" max="1538" width="45" style="133" customWidth="1"/>
    <col min="1539" max="1540" width="38.75" style="133" customWidth="1"/>
    <col min="1541" max="1541" width="3.375" style="133" customWidth="1"/>
    <col min="1542" max="1543" width="20.625" style="133" customWidth="1"/>
    <col min="1544" max="1544" width="18" style="133" customWidth="1"/>
    <col min="1545" max="1546" width="12.875" style="133" customWidth="1"/>
    <col min="1547" max="1792" width="9" style="133"/>
    <col min="1793" max="1793" width="9.625" style="133" customWidth="1"/>
    <col min="1794" max="1794" width="45" style="133" customWidth="1"/>
    <col min="1795" max="1796" width="38.75" style="133" customWidth="1"/>
    <col min="1797" max="1797" width="3.375" style="133" customWidth="1"/>
    <col min="1798" max="1799" width="20.625" style="133" customWidth="1"/>
    <col min="1800" max="1800" width="18" style="133" customWidth="1"/>
    <col min="1801" max="1802" width="12.875" style="133" customWidth="1"/>
    <col min="1803" max="2048" width="9" style="133"/>
    <col min="2049" max="2049" width="9.625" style="133" customWidth="1"/>
    <col min="2050" max="2050" width="45" style="133" customWidth="1"/>
    <col min="2051" max="2052" width="38.75" style="133" customWidth="1"/>
    <col min="2053" max="2053" width="3.375" style="133" customWidth="1"/>
    <col min="2054" max="2055" width="20.625" style="133" customWidth="1"/>
    <col min="2056" max="2056" width="18" style="133" customWidth="1"/>
    <col min="2057" max="2058" width="12.875" style="133" customWidth="1"/>
    <col min="2059" max="2304" width="9" style="133"/>
    <col min="2305" max="2305" width="9.625" style="133" customWidth="1"/>
    <col min="2306" max="2306" width="45" style="133" customWidth="1"/>
    <col min="2307" max="2308" width="38.75" style="133" customWidth="1"/>
    <col min="2309" max="2309" width="3.375" style="133" customWidth="1"/>
    <col min="2310" max="2311" width="20.625" style="133" customWidth="1"/>
    <col min="2312" max="2312" width="18" style="133" customWidth="1"/>
    <col min="2313" max="2314" width="12.875" style="133" customWidth="1"/>
    <col min="2315" max="2560" width="9" style="133"/>
    <col min="2561" max="2561" width="9.625" style="133" customWidth="1"/>
    <col min="2562" max="2562" width="45" style="133" customWidth="1"/>
    <col min="2563" max="2564" width="38.75" style="133" customWidth="1"/>
    <col min="2565" max="2565" width="3.375" style="133" customWidth="1"/>
    <col min="2566" max="2567" width="20.625" style="133" customWidth="1"/>
    <col min="2568" max="2568" width="18" style="133" customWidth="1"/>
    <col min="2569" max="2570" width="12.875" style="133" customWidth="1"/>
    <col min="2571" max="2816" width="9" style="133"/>
    <col min="2817" max="2817" width="9.625" style="133" customWidth="1"/>
    <col min="2818" max="2818" width="45" style="133" customWidth="1"/>
    <col min="2819" max="2820" width="38.75" style="133" customWidth="1"/>
    <col min="2821" max="2821" width="3.375" style="133" customWidth="1"/>
    <col min="2822" max="2823" width="20.625" style="133" customWidth="1"/>
    <col min="2824" max="2824" width="18" style="133" customWidth="1"/>
    <col min="2825" max="2826" width="12.875" style="133" customWidth="1"/>
    <col min="2827" max="3072" width="9" style="133"/>
    <col min="3073" max="3073" width="9.625" style="133" customWidth="1"/>
    <col min="3074" max="3074" width="45" style="133" customWidth="1"/>
    <col min="3075" max="3076" width="38.75" style="133" customWidth="1"/>
    <col min="3077" max="3077" width="3.375" style="133" customWidth="1"/>
    <col min="3078" max="3079" width="20.625" style="133" customWidth="1"/>
    <col min="3080" max="3080" width="18" style="133" customWidth="1"/>
    <col min="3081" max="3082" width="12.875" style="133" customWidth="1"/>
    <col min="3083" max="3328" width="9" style="133"/>
    <col min="3329" max="3329" width="9.625" style="133" customWidth="1"/>
    <col min="3330" max="3330" width="45" style="133" customWidth="1"/>
    <col min="3331" max="3332" width="38.75" style="133" customWidth="1"/>
    <col min="3333" max="3333" width="3.375" style="133" customWidth="1"/>
    <col min="3334" max="3335" width="20.625" style="133" customWidth="1"/>
    <col min="3336" max="3336" width="18" style="133" customWidth="1"/>
    <col min="3337" max="3338" width="12.875" style="133" customWidth="1"/>
    <col min="3339" max="3584" width="9" style="133"/>
    <col min="3585" max="3585" width="9.625" style="133" customWidth="1"/>
    <col min="3586" max="3586" width="45" style="133" customWidth="1"/>
    <col min="3587" max="3588" width="38.75" style="133" customWidth="1"/>
    <col min="3589" max="3589" width="3.375" style="133" customWidth="1"/>
    <col min="3590" max="3591" width="20.625" style="133" customWidth="1"/>
    <col min="3592" max="3592" width="18" style="133" customWidth="1"/>
    <col min="3593" max="3594" width="12.875" style="133" customWidth="1"/>
    <col min="3595" max="3840" width="9" style="133"/>
    <col min="3841" max="3841" width="9.625" style="133" customWidth="1"/>
    <col min="3842" max="3842" width="45" style="133" customWidth="1"/>
    <col min="3843" max="3844" width="38.75" style="133" customWidth="1"/>
    <col min="3845" max="3845" width="3.375" style="133" customWidth="1"/>
    <col min="3846" max="3847" width="20.625" style="133" customWidth="1"/>
    <col min="3848" max="3848" width="18" style="133" customWidth="1"/>
    <col min="3849" max="3850" width="12.875" style="133" customWidth="1"/>
    <col min="3851" max="4096" width="9" style="133"/>
    <col min="4097" max="4097" width="9.625" style="133" customWidth="1"/>
    <col min="4098" max="4098" width="45" style="133" customWidth="1"/>
    <col min="4099" max="4100" width="38.75" style="133" customWidth="1"/>
    <col min="4101" max="4101" width="3.375" style="133" customWidth="1"/>
    <col min="4102" max="4103" width="20.625" style="133" customWidth="1"/>
    <col min="4104" max="4104" width="18" style="133" customWidth="1"/>
    <col min="4105" max="4106" width="12.875" style="133" customWidth="1"/>
    <col min="4107" max="4352" width="9" style="133"/>
    <col min="4353" max="4353" width="9.625" style="133" customWidth="1"/>
    <col min="4354" max="4354" width="45" style="133" customWidth="1"/>
    <col min="4355" max="4356" width="38.75" style="133" customWidth="1"/>
    <col min="4357" max="4357" width="3.375" style="133" customWidth="1"/>
    <col min="4358" max="4359" width="20.625" style="133" customWidth="1"/>
    <col min="4360" max="4360" width="18" style="133" customWidth="1"/>
    <col min="4361" max="4362" width="12.875" style="133" customWidth="1"/>
    <col min="4363" max="4608" width="9" style="133"/>
    <col min="4609" max="4609" width="9.625" style="133" customWidth="1"/>
    <col min="4610" max="4610" width="45" style="133" customWidth="1"/>
    <col min="4611" max="4612" width="38.75" style="133" customWidth="1"/>
    <col min="4613" max="4613" width="3.375" style="133" customWidth="1"/>
    <col min="4614" max="4615" width="20.625" style="133" customWidth="1"/>
    <col min="4616" max="4616" width="18" style="133" customWidth="1"/>
    <col min="4617" max="4618" width="12.875" style="133" customWidth="1"/>
    <col min="4619" max="4864" width="9" style="133"/>
    <col min="4865" max="4865" width="9.625" style="133" customWidth="1"/>
    <col min="4866" max="4866" width="45" style="133" customWidth="1"/>
    <col min="4867" max="4868" width="38.75" style="133" customWidth="1"/>
    <col min="4869" max="4869" width="3.375" style="133" customWidth="1"/>
    <col min="4870" max="4871" width="20.625" style="133" customWidth="1"/>
    <col min="4872" max="4872" width="18" style="133" customWidth="1"/>
    <col min="4873" max="4874" width="12.875" style="133" customWidth="1"/>
    <col min="4875" max="5120" width="9" style="133"/>
    <col min="5121" max="5121" width="9.625" style="133" customWidth="1"/>
    <col min="5122" max="5122" width="45" style="133" customWidth="1"/>
    <col min="5123" max="5124" width="38.75" style="133" customWidth="1"/>
    <col min="5125" max="5125" width="3.375" style="133" customWidth="1"/>
    <col min="5126" max="5127" width="20.625" style="133" customWidth="1"/>
    <col min="5128" max="5128" width="18" style="133" customWidth="1"/>
    <col min="5129" max="5130" width="12.875" style="133" customWidth="1"/>
    <col min="5131" max="5376" width="9" style="133"/>
    <col min="5377" max="5377" width="9.625" style="133" customWidth="1"/>
    <col min="5378" max="5378" width="45" style="133" customWidth="1"/>
    <col min="5379" max="5380" width="38.75" style="133" customWidth="1"/>
    <col min="5381" max="5381" width="3.375" style="133" customWidth="1"/>
    <col min="5382" max="5383" width="20.625" style="133" customWidth="1"/>
    <col min="5384" max="5384" width="18" style="133" customWidth="1"/>
    <col min="5385" max="5386" width="12.875" style="133" customWidth="1"/>
    <col min="5387" max="5632" width="9" style="133"/>
    <col min="5633" max="5633" width="9.625" style="133" customWidth="1"/>
    <col min="5634" max="5634" width="45" style="133" customWidth="1"/>
    <col min="5635" max="5636" width="38.75" style="133" customWidth="1"/>
    <col min="5637" max="5637" width="3.375" style="133" customWidth="1"/>
    <col min="5638" max="5639" width="20.625" style="133" customWidth="1"/>
    <col min="5640" max="5640" width="18" style="133" customWidth="1"/>
    <col min="5641" max="5642" width="12.875" style="133" customWidth="1"/>
    <col min="5643" max="5888" width="9" style="133"/>
    <col min="5889" max="5889" width="9.625" style="133" customWidth="1"/>
    <col min="5890" max="5890" width="45" style="133" customWidth="1"/>
    <col min="5891" max="5892" width="38.75" style="133" customWidth="1"/>
    <col min="5893" max="5893" width="3.375" style="133" customWidth="1"/>
    <col min="5894" max="5895" width="20.625" style="133" customWidth="1"/>
    <col min="5896" max="5896" width="18" style="133" customWidth="1"/>
    <col min="5897" max="5898" width="12.875" style="133" customWidth="1"/>
    <col min="5899" max="6144" width="9" style="133"/>
    <col min="6145" max="6145" width="9.625" style="133" customWidth="1"/>
    <col min="6146" max="6146" width="45" style="133" customWidth="1"/>
    <col min="6147" max="6148" width="38.75" style="133" customWidth="1"/>
    <col min="6149" max="6149" width="3.375" style="133" customWidth="1"/>
    <col min="6150" max="6151" width="20.625" style="133" customWidth="1"/>
    <col min="6152" max="6152" width="18" style="133" customWidth="1"/>
    <col min="6153" max="6154" width="12.875" style="133" customWidth="1"/>
    <col min="6155" max="6400" width="9" style="133"/>
    <col min="6401" max="6401" width="9.625" style="133" customWidth="1"/>
    <col min="6402" max="6402" width="45" style="133" customWidth="1"/>
    <col min="6403" max="6404" width="38.75" style="133" customWidth="1"/>
    <col min="6405" max="6405" width="3.375" style="133" customWidth="1"/>
    <col min="6406" max="6407" width="20.625" style="133" customWidth="1"/>
    <col min="6408" max="6408" width="18" style="133" customWidth="1"/>
    <col min="6409" max="6410" width="12.875" style="133" customWidth="1"/>
    <col min="6411" max="6656" width="9" style="133"/>
    <col min="6657" max="6657" width="9.625" style="133" customWidth="1"/>
    <col min="6658" max="6658" width="45" style="133" customWidth="1"/>
    <col min="6659" max="6660" width="38.75" style="133" customWidth="1"/>
    <col min="6661" max="6661" width="3.375" style="133" customWidth="1"/>
    <col min="6662" max="6663" width="20.625" style="133" customWidth="1"/>
    <col min="6664" max="6664" width="18" style="133" customWidth="1"/>
    <col min="6665" max="6666" width="12.875" style="133" customWidth="1"/>
    <col min="6667" max="6912" width="9" style="133"/>
    <col min="6913" max="6913" width="9.625" style="133" customWidth="1"/>
    <col min="6914" max="6914" width="45" style="133" customWidth="1"/>
    <col min="6915" max="6916" width="38.75" style="133" customWidth="1"/>
    <col min="6917" max="6917" width="3.375" style="133" customWidth="1"/>
    <col min="6918" max="6919" width="20.625" style="133" customWidth="1"/>
    <col min="6920" max="6920" width="18" style="133" customWidth="1"/>
    <col min="6921" max="6922" width="12.875" style="133" customWidth="1"/>
    <col min="6923" max="7168" width="9" style="133"/>
    <col min="7169" max="7169" width="9.625" style="133" customWidth="1"/>
    <col min="7170" max="7170" width="45" style="133" customWidth="1"/>
    <col min="7171" max="7172" width="38.75" style="133" customWidth="1"/>
    <col min="7173" max="7173" width="3.375" style="133" customWidth="1"/>
    <col min="7174" max="7175" width="20.625" style="133" customWidth="1"/>
    <col min="7176" max="7176" width="18" style="133" customWidth="1"/>
    <col min="7177" max="7178" width="12.875" style="133" customWidth="1"/>
    <col min="7179" max="7424" width="9" style="133"/>
    <col min="7425" max="7425" width="9.625" style="133" customWidth="1"/>
    <col min="7426" max="7426" width="45" style="133" customWidth="1"/>
    <col min="7427" max="7428" width="38.75" style="133" customWidth="1"/>
    <col min="7429" max="7429" width="3.375" style="133" customWidth="1"/>
    <col min="7430" max="7431" width="20.625" style="133" customWidth="1"/>
    <col min="7432" max="7432" width="18" style="133" customWidth="1"/>
    <col min="7433" max="7434" width="12.875" style="133" customWidth="1"/>
    <col min="7435" max="7680" width="9" style="133"/>
    <col min="7681" max="7681" width="9.625" style="133" customWidth="1"/>
    <col min="7682" max="7682" width="45" style="133" customWidth="1"/>
    <col min="7683" max="7684" width="38.75" style="133" customWidth="1"/>
    <col min="7685" max="7685" width="3.375" style="133" customWidth="1"/>
    <col min="7686" max="7687" width="20.625" style="133" customWidth="1"/>
    <col min="7688" max="7688" width="18" style="133" customWidth="1"/>
    <col min="7689" max="7690" width="12.875" style="133" customWidth="1"/>
    <col min="7691" max="7936" width="9" style="133"/>
    <col min="7937" max="7937" width="9.625" style="133" customWidth="1"/>
    <col min="7938" max="7938" width="45" style="133" customWidth="1"/>
    <col min="7939" max="7940" width="38.75" style="133" customWidth="1"/>
    <col min="7941" max="7941" width="3.375" style="133" customWidth="1"/>
    <col min="7942" max="7943" width="20.625" style="133" customWidth="1"/>
    <col min="7944" max="7944" width="18" style="133" customWidth="1"/>
    <col min="7945" max="7946" width="12.875" style="133" customWidth="1"/>
    <col min="7947" max="8192" width="9" style="133"/>
    <col min="8193" max="8193" width="9.625" style="133" customWidth="1"/>
    <col min="8194" max="8194" width="45" style="133" customWidth="1"/>
    <col min="8195" max="8196" width="38.75" style="133" customWidth="1"/>
    <col min="8197" max="8197" width="3.375" style="133" customWidth="1"/>
    <col min="8198" max="8199" width="20.625" style="133" customWidth="1"/>
    <col min="8200" max="8200" width="18" style="133" customWidth="1"/>
    <col min="8201" max="8202" width="12.875" style="133" customWidth="1"/>
    <col min="8203" max="8448" width="9" style="133"/>
    <col min="8449" max="8449" width="9.625" style="133" customWidth="1"/>
    <col min="8450" max="8450" width="45" style="133" customWidth="1"/>
    <col min="8451" max="8452" width="38.75" style="133" customWidth="1"/>
    <col min="8453" max="8453" width="3.375" style="133" customWidth="1"/>
    <col min="8454" max="8455" width="20.625" style="133" customWidth="1"/>
    <col min="8456" max="8456" width="18" style="133" customWidth="1"/>
    <col min="8457" max="8458" width="12.875" style="133" customWidth="1"/>
    <col min="8459" max="8704" width="9" style="133"/>
    <col min="8705" max="8705" width="9.625" style="133" customWidth="1"/>
    <col min="8706" max="8706" width="45" style="133" customWidth="1"/>
    <col min="8707" max="8708" width="38.75" style="133" customWidth="1"/>
    <col min="8709" max="8709" width="3.375" style="133" customWidth="1"/>
    <col min="8710" max="8711" width="20.625" style="133" customWidth="1"/>
    <col min="8712" max="8712" width="18" style="133" customWidth="1"/>
    <col min="8713" max="8714" width="12.875" style="133" customWidth="1"/>
    <col min="8715" max="8960" width="9" style="133"/>
    <col min="8961" max="8961" width="9.625" style="133" customWidth="1"/>
    <col min="8962" max="8962" width="45" style="133" customWidth="1"/>
    <col min="8963" max="8964" width="38.75" style="133" customWidth="1"/>
    <col min="8965" max="8965" width="3.375" style="133" customWidth="1"/>
    <col min="8966" max="8967" width="20.625" style="133" customWidth="1"/>
    <col min="8968" max="8968" width="18" style="133" customWidth="1"/>
    <col min="8969" max="8970" width="12.875" style="133" customWidth="1"/>
    <col min="8971" max="9216" width="9" style="133"/>
    <col min="9217" max="9217" width="9.625" style="133" customWidth="1"/>
    <col min="9218" max="9218" width="45" style="133" customWidth="1"/>
    <col min="9219" max="9220" width="38.75" style="133" customWidth="1"/>
    <col min="9221" max="9221" width="3.375" style="133" customWidth="1"/>
    <col min="9222" max="9223" width="20.625" style="133" customWidth="1"/>
    <col min="9224" max="9224" width="18" style="133" customWidth="1"/>
    <col min="9225" max="9226" width="12.875" style="133" customWidth="1"/>
    <col min="9227" max="9472" width="9" style="133"/>
    <col min="9473" max="9473" width="9.625" style="133" customWidth="1"/>
    <col min="9474" max="9474" width="45" style="133" customWidth="1"/>
    <col min="9475" max="9476" width="38.75" style="133" customWidth="1"/>
    <col min="9477" max="9477" width="3.375" style="133" customWidth="1"/>
    <col min="9478" max="9479" width="20.625" style="133" customWidth="1"/>
    <col min="9480" max="9480" width="18" style="133" customWidth="1"/>
    <col min="9481" max="9482" width="12.875" style="133" customWidth="1"/>
    <col min="9483" max="9728" width="9" style="133"/>
    <col min="9729" max="9729" width="9.625" style="133" customWidth="1"/>
    <col min="9730" max="9730" width="45" style="133" customWidth="1"/>
    <col min="9731" max="9732" width="38.75" style="133" customWidth="1"/>
    <col min="9733" max="9733" width="3.375" style="133" customWidth="1"/>
    <col min="9734" max="9735" width="20.625" style="133" customWidth="1"/>
    <col min="9736" max="9736" width="18" style="133" customWidth="1"/>
    <col min="9737" max="9738" width="12.875" style="133" customWidth="1"/>
    <col min="9739" max="9984" width="9" style="133"/>
    <col min="9985" max="9985" width="9.625" style="133" customWidth="1"/>
    <col min="9986" max="9986" width="45" style="133" customWidth="1"/>
    <col min="9987" max="9988" width="38.75" style="133" customWidth="1"/>
    <col min="9989" max="9989" width="3.375" style="133" customWidth="1"/>
    <col min="9990" max="9991" width="20.625" style="133" customWidth="1"/>
    <col min="9992" max="9992" width="18" style="133" customWidth="1"/>
    <col min="9993" max="9994" width="12.875" style="133" customWidth="1"/>
    <col min="9995" max="10240" width="9" style="133"/>
    <col min="10241" max="10241" width="9.625" style="133" customWidth="1"/>
    <col min="10242" max="10242" width="45" style="133" customWidth="1"/>
    <col min="10243" max="10244" width="38.75" style="133" customWidth="1"/>
    <col min="10245" max="10245" width="3.375" style="133" customWidth="1"/>
    <col min="10246" max="10247" width="20.625" style="133" customWidth="1"/>
    <col min="10248" max="10248" width="18" style="133" customWidth="1"/>
    <col min="10249" max="10250" width="12.875" style="133" customWidth="1"/>
    <col min="10251" max="10496" width="9" style="133"/>
    <col min="10497" max="10497" width="9.625" style="133" customWidth="1"/>
    <col min="10498" max="10498" width="45" style="133" customWidth="1"/>
    <col min="10499" max="10500" width="38.75" style="133" customWidth="1"/>
    <col min="10501" max="10501" width="3.375" style="133" customWidth="1"/>
    <col min="10502" max="10503" width="20.625" style="133" customWidth="1"/>
    <col min="10504" max="10504" width="18" style="133" customWidth="1"/>
    <col min="10505" max="10506" width="12.875" style="133" customWidth="1"/>
    <col min="10507" max="10752" width="9" style="133"/>
    <col min="10753" max="10753" width="9.625" style="133" customWidth="1"/>
    <col min="10754" max="10754" width="45" style="133" customWidth="1"/>
    <col min="10755" max="10756" width="38.75" style="133" customWidth="1"/>
    <col min="10757" max="10757" width="3.375" style="133" customWidth="1"/>
    <col min="10758" max="10759" width="20.625" style="133" customWidth="1"/>
    <col min="10760" max="10760" width="18" style="133" customWidth="1"/>
    <col min="10761" max="10762" width="12.875" style="133" customWidth="1"/>
    <col min="10763" max="11008" width="9" style="133"/>
    <col min="11009" max="11009" width="9.625" style="133" customWidth="1"/>
    <col min="11010" max="11010" width="45" style="133" customWidth="1"/>
    <col min="11011" max="11012" width="38.75" style="133" customWidth="1"/>
    <col min="11013" max="11013" width="3.375" style="133" customWidth="1"/>
    <col min="11014" max="11015" width="20.625" style="133" customWidth="1"/>
    <col min="11016" max="11016" width="18" style="133" customWidth="1"/>
    <col min="11017" max="11018" width="12.875" style="133" customWidth="1"/>
    <col min="11019" max="11264" width="9" style="133"/>
    <col min="11265" max="11265" width="9.625" style="133" customWidth="1"/>
    <col min="11266" max="11266" width="45" style="133" customWidth="1"/>
    <col min="11267" max="11268" width="38.75" style="133" customWidth="1"/>
    <col min="11269" max="11269" width="3.375" style="133" customWidth="1"/>
    <col min="11270" max="11271" width="20.625" style="133" customWidth="1"/>
    <col min="11272" max="11272" width="18" style="133" customWidth="1"/>
    <col min="11273" max="11274" width="12.875" style="133" customWidth="1"/>
    <col min="11275" max="11520" width="9" style="133"/>
    <col min="11521" max="11521" width="9.625" style="133" customWidth="1"/>
    <col min="11522" max="11522" width="45" style="133" customWidth="1"/>
    <col min="11523" max="11524" width="38.75" style="133" customWidth="1"/>
    <col min="11525" max="11525" width="3.375" style="133" customWidth="1"/>
    <col min="11526" max="11527" width="20.625" style="133" customWidth="1"/>
    <col min="11528" max="11528" width="18" style="133" customWidth="1"/>
    <col min="11529" max="11530" width="12.875" style="133" customWidth="1"/>
    <col min="11531" max="11776" width="9" style="133"/>
    <col min="11777" max="11777" width="9.625" style="133" customWidth="1"/>
    <col min="11778" max="11778" width="45" style="133" customWidth="1"/>
    <col min="11779" max="11780" width="38.75" style="133" customWidth="1"/>
    <col min="11781" max="11781" width="3.375" style="133" customWidth="1"/>
    <col min="11782" max="11783" width="20.625" style="133" customWidth="1"/>
    <col min="11784" max="11784" width="18" style="133" customWidth="1"/>
    <col min="11785" max="11786" width="12.875" style="133" customWidth="1"/>
    <col min="11787" max="12032" width="9" style="133"/>
    <col min="12033" max="12033" width="9.625" style="133" customWidth="1"/>
    <col min="12034" max="12034" width="45" style="133" customWidth="1"/>
    <col min="12035" max="12036" width="38.75" style="133" customWidth="1"/>
    <col min="12037" max="12037" width="3.375" style="133" customWidth="1"/>
    <col min="12038" max="12039" width="20.625" style="133" customWidth="1"/>
    <col min="12040" max="12040" width="18" style="133" customWidth="1"/>
    <col min="12041" max="12042" width="12.875" style="133" customWidth="1"/>
    <col min="12043" max="12288" width="9" style="133"/>
    <col min="12289" max="12289" width="9.625" style="133" customWidth="1"/>
    <col min="12290" max="12290" width="45" style="133" customWidth="1"/>
    <col min="12291" max="12292" width="38.75" style="133" customWidth="1"/>
    <col min="12293" max="12293" width="3.375" style="133" customWidth="1"/>
    <col min="12294" max="12295" width="20.625" style="133" customWidth="1"/>
    <col min="12296" max="12296" width="18" style="133" customWidth="1"/>
    <col min="12297" max="12298" width="12.875" style="133" customWidth="1"/>
    <col min="12299" max="12544" width="9" style="133"/>
    <col min="12545" max="12545" width="9.625" style="133" customWidth="1"/>
    <col min="12546" max="12546" width="45" style="133" customWidth="1"/>
    <col min="12547" max="12548" width="38.75" style="133" customWidth="1"/>
    <col min="12549" max="12549" width="3.375" style="133" customWidth="1"/>
    <col min="12550" max="12551" width="20.625" style="133" customWidth="1"/>
    <col min="12552" max="12552" width="18" style="133" customWidth="1"/>
    <col min="12553" max="12554" width="12.875" style="133" customWidth="1"/>
    <col min="12555" max="12800" width="9" style="133"/>
    <col min="12801" max="12801" width="9.625" style="133" customWidth="1"/>
    <col min="12802" max="12802" width="45" style="133" customWidth="1"/>
    <col min="12803" max="12804" width="38.75" style="133" customWidth="1"/>
    <col min="12805" max="12805" width="3.375" style="133" customWidth="1"/>
    <col min="12806" max="12807" width="20.625" style="133" customWidth="1"/>
    <col min="12808" max="12808" width="18" style="133" customWidth="1"/>
    <col min="12809" max="12810" width="12.875" style="133" customWidth="1"/>
    <col min="12811" max="13056" width="9" style="133"/>
    <col min="13057" max="13057" width="9.625" style="133" customWidth="1"/>
    <col min="13058" max="13058" width="45" style="133" customWidth="1"/>
    <col min="13059" max="13060" width="38.75" style="133" customWidth="1"/>
    <col min="13061" max="13061" width="3.375" style="133" customWidth="1"/>
    <col min="13062" max="13063" width="20.625" style="133" customWidth="1"/>
    <col min="13064" max="13064" width="18" style="133" customWidth="1"/>
    <col min="13065" max="13066" width="12.875" style="133" customWidth="1"/>
    <col min="13067" max="13312" width="9" style="133"/>
    <col min="13313" max="13313" width="9.625" style="133" customWidth="1"/>
    <col min="13314" max="13314" width="45" style="133" customWidth="1"/>
    <col min="13315" max="13316" width="38.75" style="133" customWidth="1"/>
    <col min="13317" max="13317" width="3.375" style="133" customWidth="1"/>
    <col min="13318" max="13319" width="20.625" style="133" customWidth="1"/>
    <col min="13320" max="13320" width="18" style="133" customWidth="1"/>
    <col min="13321" max="13322" width="12.875" style="133" customWidth="1"/>
    <col min="13323" max="13568" width="9" style="133"/>
    <col min="13569" max="13569" width="9.625" style="133" customWidth="1"/>
    <col min="13570" max="13570" width="45" style="133" customWidth="1"/>
    <col min="13571" max="13572" width="38.75" style="133" customWidth="1"/>
    <col min="13573" max="13573" width="3.375" style="133" customWidth="1"/>
    <col min="13574" max="13575" width="20.625" style="133" customWidth="1"/>
    <col min="13576" max="13576" width="18" style="133" customWidth="1"/>
    <col min="13577" max="13578" width="12.875" style="133" customWidth="1"/>
    <col min="13579" max="13824" width="9" style="133"/>
    <col min="13825" max="13825" width="9.625" style="133" customWidth="1"/>
    <col min="13826" max="13826" width="45" style="133" customWidth="1"/>
    <col min="13827" max="13828" width="38.75" style="133" customWidth="1"/>
    <col min="13829" max="13829" width="3.375" style="133" customWidth="1"/>
    <col min="13830" max="13831" width="20.625" style="133" customWidth="1"/>
    <col min="13832" max="13832" width="18" style="133" customWidth="1"/>
    <col min="13833" max="13834" width="12.875" style="133" customWidth="1"/>
    <col min="13835" max="14080" width="9" style="133"/>
    <col min="14081" max="14081" width="9.625" style="133" customWidth="1"/>
    <col min="14082" max="14082" width="45" style="133" customWidth="1"/>
    <col min="14083" max="14084" width="38.75" style="133" customWidth="1"/>
    <col min="14085" max="14085" width="3.375" style="133" customWidth="1"/>
    <col min="14086" max="14087" width="20.625" style="133" customWidth="1"/>
    <col min="14088" max="14088" width="18" style="133" customWidth="1"/>
    <col min="14089" max="14090" width="12.875" style="133" customWidth="1"/>
    <col min="14091" max="14336" width="9" style="133"/>
    <col min="14337" max="14337" width="9.625" style="133" customWidth="1"/>
    <col min="14338" max="14338" width="45" style="133" customWidth="1"/>
    <col min="14339" max="14340" width="38.75" style="133" customWidth="1"/>
    <col min="14341" max="14341" width="3.375" style="133" customWidth="1"/>
    <col min="14342" max="14343" width="20.625" style="133" customWidth="1"/>
    <col min="14344" max="14344" width="18" style="133" customWidth="1"/>
    <col min="14345" max="14346" width="12.875" style="133" customWidth="1"/>
    <col min="14347" max="14592" width="9" style="133"/>
    <col min="14593" max="14593" width="9.625" style="133" customWidth="1"/>
    <col min="14594" max="14594" width="45" style="133" customWidth="1"/>
    <col min="14595" max="14596" width="38.75" style="133" customWidth="1"/>
    <col min="14597" max="14597" width="3.375" style="133" customWidth="1"/>
    <col min="14598" max="14599" width="20.625" style="133" customWidth="1"/>
    <col min="14600" max="14600" width="18" style="133" customWidth="1"/>
    <col min="14601" max="14602" width="12.875" style="133" customWidth="1"/>
    <col min="14603" max="14848" width="9" style="133"/>
    <col min="14849" max="14849" width="9.625" style="133" customWidth="1"/>
    <col min="14850" max="14850" width="45" style="133" customWidth="1"/>
    <col min="14851" max="14852" width="38.75" style="133" customWidth="1"/>
    <col min="14853" max="14853" width="3.375" style="133" customWidth="1"/>
    <col min="14854" max="14855" width="20.625" style="133" customWidth="1"/>
    <col min="14856" max="14856" width="18" style="133" customWidth="1"/>
    <col min="14857" max="14858" width="12.875" style="133" customWidth="1"/>
    <col min="14859" max="15104" width="9" style="133"/>
    <col min="15105" max="15105" width="9.625" style="133" customWidth="1"/>
    <col min="15106" max="15106" width="45" style="133" customWidth="1"/>
    <col min="15107" max="15108" width="38.75" style="133" customWidth="1"/>
    <col min="15109" max="15109" width="3.375" style="133" customWidth="1"/>
    <col min="15110" max="15111" width="20.625" style="133" customWidth="1"/>
    <col min="15112" max="15112" width="18" style="133" customWidth="1"/>
    <col min="15113" max="15114" width="12.875" style="133" customWidth="1"/>
    <col min="15115" max="15360" width="9" style="133"/>
    <col min="15361" max="15361" width="9.625" style="133" customWidth="1"/>
    <col min="15362" max="15362" width="45" style="133" customWidth="1"/>
    <col min="15363" max="15364" width="38.75" style="133" customWidth="1"/>
    <col min="15365" max="15365" width="3.375" style="133" customWidth="1"/>
    <col min="15366" max="15367" width="20.625" style="133" customWidth="1"/>
    <col min="15368" max="15368" width="18" style="133" customWidth="1"/>
    <col min="15369" max="15370" width="12.875" style="133" customWidth="1"/>
    <col min="15371" max="15616" width="9" style="133"/>
    <col min="15617" max="15617" width="9.625" style="133" customWidth="1"/>
    <col min="15618" max="15618" width="45" style="133" customWidth="1"/>
    <col min="15619" max="15620" width="38.75" style="133" customWidth="1"/>
    <col min="15621" max="15621" width="3.375" style="133" customWidth="1"/>
    <col min="15622" max="15623" width="20.625" style="133" customWidth="1"/>
    <col min="15624" max="15624" width="18" style="133" customWidth="1"/>
    <col min="15625" max="15626" width="12.875" style="133" customWidth="1"/>
    <col min="15627" max="15872" width="9" style="133"/>
    <col min="15873" max="15873" width="9.625" style="133" customWidth="1"/>
    <col min="15874" max="15874" width="45" style="133" customWidth="1"/>
    <col min="15875" max="15876" width="38.75" style="133" customWidth="1"/>
    <col min="15877" max="15877" width="3.375" style="133" customWidth="1"/>
    <col min="15878" max="15879" width="20.625" style="133" customWidth="1"/>
    <col min="15880" max="15880" width="18" style="133" customWidth="1"/>
    <col min="15881" max="15882" width="12.875" style="133" customWidth="1"/>
    <col min="15883" max="16128" width="9" style="133"/>
    <col min="16129" max="16129" width="9.625" style="133" customWidth="1"/>
    <col min="16130" max="16130" width="45" style="133" customWidth="1"/>
    <col min="16131" max="16132" width="38.75" style="133" customWidth="1"/>
    <col min="16133" max="16133" width="3.375" style="133" customWidth="1"/>
    <col min="16134" max="16135" width="20.625" style="133" customWidth="1"/>
    <col min="16136" max="16136" width="18" style="133" customWidth="1"/>
    <col min="16137" max="16138" width="12.875" style="133" customWidth="1"/>
    <col min="16139" max="16384" width="9" style="133"/>
  </cols>
  <sheetData>
    <row r="1" spans="1:10" s="106" customFormat="1" ht="22.5" customHeight="1" x14ac:dyDescent="0.35">
      <c r="A1" s="81" t="s">
        <v>0</v>
      </c>
      <c r="B1" s="81"/>
      <c r="C1" s="81"/>
      <c r="D1" s="81"/>
      <c r="E1" s="81"/>
      <c r="F1" s="105"/>
      <c r="G1" s="105"/>
    </row>
    <row r="2" spans="1:10" s="106" customFormat="1" ht="22.5" customHeight="1" x14ac:dyDescent="0.35">
      <c r="A2" s="81" t="s">
        <v>88</v>
      </c>
      <c r="B2" s="81"/>
      <c r="C2" s="81"/>
      <c r="D2" s="81"/>
      <c r="E2" s="81"/>
      <c r="F2" s="105"/>
      <c r="G2" s="105"/>
    </row>
    <row r="3" spans="1:10" s="106" customFormat="1" ht="22.5" customHeight="1" x14ac:dyDescent="0.35">
      <c r="A3" s="81" t="s">
        <v>1</v>
      </c>
      <c r="B3" s="81"/>
      <c r="C3" s="81"/>
      <c r="D3" s="81"/>
      <c r="E3" s="81"/>
      <c r="F3" s="105"/>
      <c r="G3" s="105"/>
    </row>
    <row r="4" spans="1:10" s="106" customFormat="1" ht="30" customHeight="1" x14ac:dyDescent="0.35">
      <c r="A4" s="2" t="s">
        <v>2</v>
      </c>
      <c r="B4" s="2" t="s">
        <v>3</v>
      </c>
      <c r="C4" s="2" t="s">
        <v>4</v>
      </c>
      <c r="D4" s="2" t="s">
        <v>89</v>
      </c>
      <c r="E4" s="2" t="s">
        <v>6</v>
      </c>
      <c r="F4" s="105"/>
      <c r="G4" s="105"/>
      <c r="H4" s="107"/>
    </row>
    <row r="5" spans="1:10" s="112" customFormat="1" ht="23.25" x14ac:dyDescent="0.2">
      <c r="A5" s="3">
        <v>1</v>
      </c>
      <c r="B5" s="3" t="s">
        <v>7</v>
      </c>
      <c r="C5" s="4" t="s">
        <v>8</v>
      </c>
      <c r="D5" s="108">
        <v>118373625</v>
      </c>
      <c r="E5" s="109">
        <v>464129226.65999997</v>
      </c>
      <c r="F5" s="110">
        <v>174478463</v>
      </c>
      <c r="G5" s="110">
        <v>938162254</v>
      </c>
      <c r="H5" s="111"/>
      <c r="J5" s="113"/>
    </row>
    <row r="6" spans="1:10" s="113" customFormat="1" ht="23.25" x14ac:dyDescent="0.2">
      <c r="A6" s="3">
        <v>2</v>
      </c>
      <c r="B6" s="3" t="s">
        <v>9</v>
      </c>
      <c r="C6" s="5" t="s">
        <v>10</v>
      </c>
      <c r="D6" s="108">
        <v>3</v>
      </c>
      <c r="E6" s="109">
        <v>41413840.240000002</v>
      </c>
      <c r="F6" s="110">
        <v>11</v>
      </c>
      <c r="G6" s="110">
        <v>405010439</v>
      </c>
      <c r="H6" s="114"/>
      <c r="I6" s="115"/>
    </row>
    <row r="7" spans="1:10" s="112" customFormat="1" ht="23.25" x14ac:dyDescent="0.2">
      <c r="A7" s="3">
        <v>3</v>
      </c>
      <c r="B7" s="3" t="s">
        <v>13</v>
      </c>
      <c r="C7" s="5" t="s">
        <v>14</v>
      </c>
      <c r="D7" s="108">
        <v>1315900</v>
      </c>
      <c r="E7" s="109">
        <v>39161117.93</v>
      </c>
      <c r="F7" s="110">
        <v>95561550</v>
      </c>
      <c r="G7" s="110">
        <v>139668092</v>
      </c>
      <c r="H7" s="111"/>
      <c r="J7" s="113"/>
    </row>
    <row r="8" spans="1:10" s="116" customFormat="1" ht="23.25" x14ac:dyDescent="0.2">
      <c r="A8" s="3">
        <v>4</v>
      </c>
      <c r="B8" s="3" t="s">
        <v>21</v>
      </c>
      <c r="C8" s="5" t="s">
        <v>22</v>
      </c>
      <c r="D8" s="108">
        <v>3300000</v>
      </c>
      <c r="E8" s="109">
        <v>30376255.329999998</v>
      </c>
      <c r="F8" s="110">
        <v>7247000</v>
      </c>
      <c r="G8" s="110">
        <v>110951202</v>
      </c>
      <c r="H8" s="114"/>
      <c r="I8" s="115"/>
      <c r="J8" s="113"/>
    </row>
    <row r="9" spans="1:10" s="116" customFormat="1" ht="23.25" x14ac:dyDescent="0.2">
      <c r="A9" s="3">
        <v>5</v>
      </c>
      <c r="B9" s="3" t="s">
        <v>11</v>
      </c>
      <c r="C9" s="5" t="s">
        <v>12</v>
      </c>
      <c r="D9" s="108">
        <v>970100</v>
      </c>
      <c r="E9" s="109">
        <v>14424897.720000001</v>
      </c>
      <c r="F9" s="110">
        <v>6923500</v>
      </c>
      <c r="G9" s="110">
        <v>106073266</v>
      </c>
      <c r="H9" s="114"/>
      <c r="I9" s="115"/>
      <c r="J9" s="113"/>
    </row>
    <row r="10" spans="1:10" s="116" customFormat="1" ht="23.25" x14ac:dyDescent="0.2">
      <c r="A10" s="3">
        <v>6</v>
      </c>
      <c r="B10" s="3" t="s">
        <v>15</v>
      </c>
      <c r="C10" s="6" t="s">
        <v>16</v>
      </c>
      <c r="D10" s="108">
        <v>42000</v>
      </c>
      <c r="E10" s="109">
        <v>10408646.92</v>
      </c>
      <c r="F10" s="110">
        <v>2326000</v>
      </c>
      <c r="G10" s="110">
        <v>72138475</v>
      </c>
      <c r="H10" s="114"/>
      <c r="I10" s="115"/>
      <c r="J10" s="113"/>
    </row>
    <row r="11" spans="1:10" s="116" customFormat="1" ht="23.25" x14ac:dyDescent="0.2">
      <c r="A11" s="3">
        <v>7</v>
      </c>
      <c r="B11" s="3" t="s">
        <v>19</v>
      </c>
      <c r="C11" s="7" t="s">
        <v>20</v>
      </c>
      <c r="D11" s="108">
        <v>5495.35</v>
      </c>
      <c r="E11" s="109">
        <v>9363250.9399999995</v>
      </c>
      <c r="F11" s="110">
        <v>587960</v>
      </c>
      <c r="G11" s="110">
        <v>67932948</v>
      </c>
      <c r="H11" s="114"/>
      <c r="I11" s="115"/>
      <c r="J11" s="113"/>
    </row>
    <row r="12" spans="1:10" s="116" customFormat="1" ht="46.5" x14ac:dyDescent="0.2">
      <c r="A12" s="3">
        <v>8</v>
      </c>
      <c r="B12" s="3" t="s">
        <v>90</v>
      </c>
      <c r="C12" s="8" t="s">
        <v>91</v>
      </c>
      <c r="D12" s="108">
        <v>722.1</v>
      </c>
      <c r="E12" s="109">
        <v>7677324.7999999998</v>
      </c>
      <c r="F12" s="110">
        <f>362001.6+31100.88</f>
        <v>393102.48</v>
      </c>
      <c r="G12" s="110">
        <f>32532490+9177507+109326</f>
        <v>41819323</v>
      </c>
      <c r="H12" s="114"/>
      <c r="I12" s="115"/>
      <c r="J12" s="113"/>
    </row>
    <row r="13" spans="1:10" s="116" customFormat="1" ht="23.25" x14ac:dyDescent="0.2">
      <c r="A13" s="3">
        <v>9</v>
      </c>
      <c r="B13" s="3" t="s">
        <v>17</v>
      </c>
      <c r="C13" s="5" t="s">
        <v>18</v>
      </c>
      <c r="D13" s="108">
        <v>40108.32</v>
      </c>
      <c r="E13" s="109">
        <v>3860151.1</v>
      </c>
      <c r="F13" s="110">
        <f>9491.11+6746.99+0.5</f>
        <v>16238.6</v>
      </c>
      <c r="G13" s="110">
        <f>19339010+7468233+250</f>
        <v>26807493</v>
      </c>
      <c r="H13" s="114"/>
      <c r="I13" s="115"/>
      <c r="J13" s="113"/>
    </row>
    <row r="14" spans="1:10" s="116" customFormat="1" ht="23.25" x14ac:dyDescent="0.2">
      <c r="A14" s="3">
        <v>10</v>
      </c>
      <c r="B14" s="3" t="s">
        <v>92</v>
      </c>
      <c r="C14" s="5" t="s">
        <v>93</v>
      </c>
      <c r="D14" s="108">
        <v>41.4</v>
      </c>
      <c r="E14" s="109">
        <v>1160152.3699999999</v>
      </c>
      <c r="F14" s="110">
        <f>101340+2100</f>
        <v>103440</v>
      </c>
      <c r="G14" s="110">
        <f>26090429+648156</f>
        <v>26738585</v>
      </c>
      <c r="H14" s="114"/>
      <c r="I14" s="115"/>
      <c r="J14" s="113"/>
    </row>
    <row r="15" spans="1:10" s="116" customFormat="1" ht="23.25" x14ac:dyDescent="0.2">
      <c r="A15" s="83" t="s">
        <v>27</v>
      </c>
      <c r="B15" s="84"/>
      <c r="C15" s="85"/>
      <c r="D15" s="117">
        <f>SUM(D5:D14)</f>
        <v>124047995.16999999</v>
      </c>
      <c r="E15" s="118">
        <f>SUM(E5:E14)</f>
        <v>621974864.00999999</v>
      </c>
      <c r="F15" s="119"/>
      <c r="G15" s="119"/>
      <c r="H15" s="120"/>
    </row>
    <row r="16" spans="1:10" s="116" customFormat="1" ht="24" thickBot="1" x14ac:dyDescent="0.25">
      <c r="A16" s="121">
        <v>11</v>
      </c>
      <c r="B16" s="121"/>
      <c r="C16" s="121" t="s">
        <v>28</v>
      </c>
      <c r="D16" s="122">
        <f>124443658.44-D15</f>
        <v>395663.27000001073</v>
      </c>
      <c r="E16" s="122">
        <f>627876297.89-E15</f>
        <v>5901433.8799999952</v>
      </c>
      <c r="F16" s="119"/>
      <c r="G16" s="119"/>
      <c r="H16" s="120"/>
    </row>
    <row r="17" spans="1:8" s="106" customFormat="1" ht="24" thickBot="1" x14ac:dyDescent="0.4">
      <c r="A17" s="86" t="s">
        <v>29</v>
      </c>
      <c r="B17" s="87"/>
      <c r="C17" s="88"/>
      <c r="D17" s="9">
        <f>(D15+D16)</f>
        <v>124443658.44</v>
      </c>
      <c r="E17" s="123">
        <f>E16+E15</f>
        <v>627876297.88999999</v>
      </c>
      <c r="F17" s="105"/>
      <c r="G17" s="124"/>
      <c r="H17" s="107"/>
    </row>
    <row r="18" spans="1:8" s="106" customFormat="1" ht="14.25" customHeight="1" thickTop="1" x14ac:dyDescent="0.35">
      <c r="A18" s="125"/>
      <c r="B18" s="125"/>
      <c r="D18" s="126"/>
      <c r="E18" s="127"/>
      <c r="F18" s="107"/>
      <c r="G18" s="107"/>
      <c r="H18" s="107"/>
    </row>
    <row r="19" spans="1:8" s="116" customFormat="1" ht="23.25" customHeight="1" x14ac:dyDescent="0.2">
      <c r="D19" s="128"/>
      <c r="E19" s="128"/>
      <c r="F19" s="120"/>
      <c r="G19" s="120"/>
      <c r="H19" s="120"/>
    </row>
    <row r="20" spans="1:8" s="116" customFormat="1" ht="23.25" customHeight="1" x14ac:dyDescent="0.2">
      <c r="A20" s="116" t="s">
        <v>94</v>
      </c>
      <c r="D20" s="129"/>
      <c r="E20" s="129"/>
      <c r="F20" s="120"/>
      <c r="G20" s="120"/>
      <c r="H20" s="120"/>
    </row>
    <row r="21" spans="1:8" s="106" customFormat="1" ht="14.25" customHeight="1" x14ac:dyDescent="0.35">
      <c r="A21" s="125"/>
      <c r="B21" s="125"/>
      <c r="D21" s="130"/>
      <c r="E21" s="130"/>
      <c r="F21" s="105"/>
      <c r="G21" s="105"/>
    </row>
    <row r="22" spans="1:8" s="106" customFormat="1" ht="14.25" customHeight="1" x14ac:dyDescent="0.35">
      <c r="A22" s="125"/>
      <c r="B22" s="125"/>
      <c r="D22" s="130"/>
      <c r="E22" s="130"/>
      <c r="F22" s="105"/>
      <c r="G22" s="105"/>
    </row>
    <row r="23" spans="1:8" s="106" customFormat="1" ht="14.25" customHeight="1" x14ac:dyDescent="0.35">
      <c r="A23" s="125"/>
      <c r="B23" s="125"/>
      <c r="D23" s="130"/>
      <c r="E23" s="131"/>
      <c r="F23" s="105"/>
      <c r="G23" s="105"/>
    </row>
    <row r="24" spans="1:8" s="106" customFormat="1" ht="18" customHeight="1" x14ac:dyDescent="0.35">
      <c r="A24" s="125"/>
      <c r="B24" s="125"/>
      <c r="F24" s="105"/>
      <c r="G24" s="105"/>
    </row>
    <row r="25" spans="1:8" s="106" customFormat="1" ht="17.25" customHeight="1" x14ac:dyDescent="0.35">
      <c r="A25" s="125"/>
      <c r="B25" s="125"/>
      <c r="F25" s="105"/>
      <c r="G25" s="105"/>
    </row>
    <row r="26" spans="1:8" s="106" customFormat="1" ht="18.75" customHeight="1" x14ac:dyDescent="0.35">
      <c r="A26" s="125"/>
      <c r="B26" s="125"/>
      <c r="F26" s="105"/>
      <c r="G26" s="105"/>
    </row>
    <row r="27" spans="1:8" s="106" customFormat="1" ht="23.25" x14ac:dyDescent="0.35">
      <c r="A27" s="125"/>
      <c r="B27" s="125"/>
      <c r="F27" s="105"/>
      <c r="G27" s="105"/>
    </row>
    <row r="28" spans="1:8" s="106" customFormat="1" ht="23.25" x14ac:dyDescent="0.35">
      <c r="A28" s="125"/>
      <c r="B28" s="125"/>
      <c r="F28" s="105"/>
      <c r="G28" s="105"/>
    </row>
    <row r="29" spans="1:8" s="106" customFormat="1" ht="23.25" x14ac:dyDescent="0.35">
      <c r="A29" s="125"/>
      <c r="B29" s="125"/>
      <c r="F29" s="105"/>
      <c r="G29" s="105"/>
    </row>
    <row r="30" spans="1:8" s="106" customFormat="1" ht="23.25" x14ac:dyDescent="0.35">
      <c r="A30" s="125"/>
      <c r="B30" s="125"/>
      <c r="F30" s="105"/>
      <c r="G30" s="105"/>
    </row>
    <row r="31" spans="1:8" s="106" customFormat="1" ht="23.25" x14ac:dyDescent="0.35">
      <c r="A31" s="125"/>
      <c r="B31" s="125"/>
      <c r="F31" s="105"/>
      <c r="G31" s="105"/>
    </row>
    <row r="32" spans="1:8" s="106" customFormat="1" ht="23.25" x14ac:dyDescent="0.35">
      <c r="A32" s="125"/>
      <c r="B32" s="125"/>
      <c r="F32" s="105"/>
      <c r="G32" s="105"/>
    </row>
    <row r="33" spans="1:7" s="106" customFormat="1" ht="23.25" x14ac:dyDescent="0.35">
      <c r="A33" s="125"/>
      <c r="B33" s="125"/>
      <c r="F33" s="105"/>
      <c r="G33" s="105"/>
    </row>
    <row r="34" spans="1:7" s="106" customFormat="1" ht="23.25" x14ac:dyDescent="0.35">
      <c r="A34" s="125"/>
      <c r="B34" s="125"/>
      <c r="F34" s="105"/>
      <c r="G34" s="105"/>
    </row>
    <row r="35" spans="1:7" s="106" customFormat="1" ht="23.25" x14ac:dyDescent="0.35">
      <c r="A35" s="125"/>
      <c r="B35" s="125"/>
      <c r="F35" s="105"/>
      <c r="G35" s="105"/>
    </row>
    <row r="36" spans="1:7" s="106" customFormat="1" ht="23.25" x14ac:dyDescent="0.35">
      <c r="A36" s="125"/>
      <c r="B36" s="125"/>
      <c r="F36" s="105"/>
      <c r="G36" s="105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E1"/>
    <mergeCell ref="A2:E2"/>
    <mergeCell ref="A3:E3"/>
    <mergeCell ref="A15:C15"/>
    <mergeCell ref="A17:C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16" sqref="H16"/>
    </sheetView>
  </sheetViews>
  <sheetFormatPr defaultRowHeight="14.25" x14ac:dyDescent="0.2"/>
  <cols>
    <col min="1" max="1" width="9" customWidth="1"/>
    <col min="2" max="2" width="14" customWidth="1"/>
    <col min="3" max="3" width="41.875" customWidth="1"/>
    <col min="4" max="4" width="17.875" customWidth="1"/>
    <col min="5" max="5" width="29.5" customWidth="1"/>
  </cols>
  <sheetData>
    <row r="1" spans="1:5" ht="23.25" x14ac:dyDescent="0.2">
      <c r="A1" s="81" t="s">
        <v>0</v>
      </c>
      <c r="B1" s="81"/>
      <c r="C1" s="81"/>
      <c r="D1" s="81"/>
      <c r="E1" s="81"/>
    </row>
    <row r="2" spans="1:5" ht="23.25" x14ac:dyDescent="0.2">
      <c r="A2" s="82" t="s">
        <v>87</v>
      </c>
      <c r="B2" s="82"/>
      <c r="C2" s="82"/>
      <c r="D2" s="82"/>
      <c r="E2" s="82"/>
    </row>
    <row r="3" spans="1:5" ht="23.25" x14ac:dyDescent="0.2">
      <c r="A3" s="81" t="s">
        <v>1</v>
      </c>
      <c r="B3" s="81"/>
      <c r="C3" s="81"/>
      <c r="D3" s="81"/>
      <c r="E3" s="81"/>
    </row>
    <row r="4" spans="1:5" ht="23.25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23.25" x14ac:dyDescent="0.2">
      <c r="A5" s="3">
        <v>1</v>
      </c>
      <c r="B5" s="3" t="s">
        <v>7</v>
      </c>
      <c r="C5" s="4" t="s">
        <v>8</v>
      </c>
      <c r="D5" s="14">
        <v>395658.63799999998</v>
      </c>
      <c r="E5" s="10">
        <v>1652910772.6500001</v>
      </c>
    </row>
    <row r="6" spans="1:5" ht="23.25" x14ac:dyDescent="0.2">
      <c r="A6" s="3">
        <v>2</v>
      </c>
      <c r="B6" s="3" t="s">
        <v>9</v>
      </c>
      <c r="C6" s="5" t="s">
        <v>10</v>
      </c>
      <c r="D6" s="14">
        <v>1.4E-2</v>
      </c>
      <c r="E6" s="10">
        <v>446424279.69</v>
      </c>
    </row>
    <row r="7" spans="1:5" ht="23.25" x14ac:dyDescent="0.2">
      <c r="A7" s="3">
        <v>3</v>
      </c>
      <c r="B7" s="3" t="s">
        <v>11</v>
      </c>
      <c r="C7" s="5" t="s">
        <v>12</v>
      </c>
      <c r="D7" s="14">
        <v>7893.6</v>
      </c>
      <c r="E7" s="10">
        <v>120498171.58</v>
      </c>
    </row>
    <row r="8" spans="1:5" ht="23.25" x14ac:dyDescent="0.2">
      <c r="A8" s="3">
        <v>4</v>
      </c>
      <c r="B8" s="3" t="s">
        <v>13</v>
      </c>
      <c r="C8" s="5" t="s">
        <v>14</v>
      </c>
      <c r="D8" s="14">
        <v>3818.24</v>
      </c>
      <c r="E8" s="10">
        <v>115484635.71000001</v>
      </c>
    </row>
    <row r="9" spans="1:5" ht="23.25" x14ac:dyDescent="0.2">
      <c r="A9" s="3">
        <v>5</v>
      </c>
      <c r="B9" s="3" t="s">
        <v>15</v>
      </c>
      <c r="C9" s="6" t="s">
        <v>16</v>
      </c>
      <c r="D9" s="14">
        <v>733.4</v>
      </c>
      <c r="E9" s="10">
        <v>105080177.16</v>
      </c>
    </row>
    <row r="10" spans="1:5" ht="23.25" x14ac:dyDescent="0.2">
      <c r="A10" s="3">
        <v>6</v>
      </c>
      <c r="B10" s="3" t="s">
        <v>17</v>
      </c>
      <c r="C10" s="5" t="s">
        <v>18</v>
      </c>
      <c r="D10" s="14">
        <v>433.85879999999997</v>
      </c>
      <c r="E10" s="10">
        <v>47111474.490000002</v>
      </c>
    </row>
    <row r="11" spans="1:5" ht="26.25" customHeight="1" x14ac:dyDescent="0.2">
      <c r="A11" s="3">
        <v>7</v>
      </c>
      <c r="B11" s="3" t="s">
        <v>19</v>
      </c>
      <c r="C11" s="7" t="s">
        <v>20</v>
      </c>
      <c r="D11" s="14">
        <v>21.73395</v>
      </c>
      <c r="E11" s="10">
        <v>36184617.460000001</v>
      </c>
    </row>
    <row r="12" spans="1:5" ht="23.25" x14ac:dyDescent="0.2">
      <c r="A12" s="3">
        <v>8</v>
      </c>
      <c r="B12" s="3" t="s">
        <v>21</v>
      </c>
      <c r="C12" s="8" t="s">
        <v>22</v>
      </c>
      <c r="D12" s="14">
        <v>3300</v>
      </c>
      <c r="E12" s="10">
        <v>30376255.329999998</v>
      </c>
    </row>
    <row r="13" spans="1:5" ht="23.25" x14ac:dyDescent="0.2">
      <c r="A13" s="3">
        <v>9</v>
      </c>
      <c r="B13" s="3" t="s">
        <v>23</v>
      </c>
      <c r="C13" s="5" t="s">
        <v>24</v>
      </c>
      <c r="D13" s="14">
        <v>464.86</v>
      </c>
      <c r="E13" s="10">
        <v>17596319.98</v>
      </c>
    </row>
    <row r="14" spans="1:5" ht="23.25" x14ac:dyDescent="0.2">
      <c r="A14" s="3">
        <v>10</v>
      </c>
      <c r="B14" s="3" t="s">
        <v>25</v>
      </c>
      <c r="C14" s="5" t="s">
        <v>26</v>
      </c>
      <c r="D14" s="14">
        <v>897.1</v>
      </c>
      <c r="E14" s="10">
        <v>13699877.25</v>
      </c>
    </row>
    <row r="15" spans="1:5" ht="23.25" x14ac:dyDescent="0.2">
      <c r="A15" s="83" t="s">
        <v>27</v>
      </c>
      <c r="B15" s="84"/>
      <c r="C15" s="85"/>
      <c r="D15" s="15">
        <v>413221.44474999997</v>
      </c>
      <c r="E15" s="11">
        <v>2585366581.2999997</v>
      </c>
    </row>
    <row r="16" spans="1:5" ht="24" thickBot="1" x14ac:dyDescent="0.25">
      <c r="A16" s="89" t="s">
        <v>28</v>
      </c>
      <c r="B16" s="90"/>
      <c r="C16" s="91"/>
      <c r="D16" s="12">
        <v>3127.6046851500869</v>
      </c>
      <c r="E16" s="12">
        <v>71662050.080000401</v>
      </c>
    </row>
    <row r="17" spans="1:5" ht="24" thickBot="1" x14ac:dyDescent="0.25">
      <c r="A17" s="86" t="s">
        <v>29</v>
      </c>
      <c r="B17" s="87"/>
      <c r="C17" s="88"/>
      <c r="D17" s="9">
        <v>416349.04943515005</v>
      </c>
      <c r="E17" s="13">
        <v>2657028631.3800001</v>
      </c>
    </row>
  </sheetData>
  <mergeCells count="6">
    <mergeCell ref="A1:E1"/>
    <mergeCell ref="A2:E2"/>
    <mergeCell ref="A3:E3"/>
    <mergeCell ref="A15:C15"/>
    <mergeCell ref="A17:C17"/>
    <mergeCell ref="A16:C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I11" sqref="I11"/>
    </sheetView>
  </sheetViews>
  <sheetFormatPr defaultRowHeight="14.25" x14ac:dyDescent="0.2"/>
  <cols>
    <col min="1" max="1" width="9.875" customWidth="1"/>
    <col min="2" max="2" width="35.25" customWidth="1"/>
    <col min="3" max="3" width="16.5" customWidth="1"/>
    <col min="4" max="4" width="15.875" customWidth="1"/>
    <col min="5" max="5" width="21.75" customWidth="1"/>
  </cols>
  <sheetData>
    <row r="1" spans="1:5" ht="26.25" x14ac:dyDescent="0.2">
      <c r="A1" s="92" t="s">
        <v>1</v>
      </c>
      <c r="B1" s="92"/>
      <c r="C1" s="92"/>
      <c r="D1" s="92"/>
      <c r="E1" s="92"/>
    </row>
    <row r="2" spans="1:5" ht="26.25" x14ac:dyDescent="0.2">
      <c r="A2" s="92" t="s">
        <v>30</v>
      </c>
      <c r="B2" s="92"/>
      <c r="C2" s="92"/>
      <c r="D2" s="92"/>
      <c r="E2" s="92"/>
    </row>
    <row r="3" spans="1:5" ht="26.25" x14ac:dyDescent="0.2">
      <c r="A3" s="92" t="s">
        <v>35</v>
      </c>
      <c r="B3" s="92"/>
      <c r="C3" s="92"/>
      <c r="D3" s="92"/>
      <c r="E3" s="92"/>
    </row>
    <row r="4" spans="1:5" ht="23.25" x14ac:dyDescent="0.2">
      <c r="A4" s="18" t="s">
        <v>31</v>
      </c>
      <c r="B4" s="19" t="s">
        <v>4</v>
      </c>
      <c r="C4" s="20" t="s">
        <v>3</v>
      </c>
      <c r="D4" s="21" t="s">
        <v>36</v>
      </c>
      <c r="E4" s="22" t="s">
        <v>6</v>
      </c>
    </row>
    <row r="5" spans="1:5" ht="23.25" x14ac:dyDescent="0.35">
      <c r="A5" s="16">
        <v>1</v>
      </c>
      <c r="B5" s="23" t="s">
        <v>37</v>
      </c>
      <c r="C5" s="24" t="s">
        <v>38</v>
      </c>
      <c r="D5" s="25">
        <v>9361280.7599999998</v>
      </c>
      <c r="E5" s="26">
        <v>180777364</v>
      </c>
    </row>
    <row r="6" spans="1:5" ht="23.25" x14ac:dyDescent="0.2">
      <c r="A6" s="17">
        <v>2</v>
      </c>
      <c r="B6" s="27" t="s">
        <v>39</v>
      </c>
      <c r="C6" s="50" t="s">
        <v>40</v>
      </c>
      <c r="D6" s="25">
        <v>3254397.24</v>
      </c>
      <c r="E6" s="51">
        <v>64211858</v>
      </c>
    </row>
    <row r="7" spans="1:5" ht="23.25" x14ac:dyDescent="0.2">
      <c r="A7" s="17">
        <v>3</v>
      </c>
      <c r="B7" s="27" t="s">
        <v>41</v>
      </c>
      <c r="C7" s="50" t="s">
        <v>42</v>
      </c>
      <c r="D7" s="25">
        <v>1652760</v>
      </c>
      <c r="E7" s="51">
        <v>18825635</v>
      </c>
    </row>
    <row r="8" spans="1:5" ht="23.25" x14ac:dyDescent="0.2">
      <c r="A8" s="17">
        <v>4</v>
      </c>
      <c r="B8" s="27" t="s">
        <v>32</v>
      </c>
      <c r="C8" s="50" t="s">
        <v>43</v>
      </c>
      <c r="D8" s="25">
        <v>225826.6</v>
      </c>
      <c r="E8" s="51">
        <v>16799085</v>
      </c>
    </row>
    <row r="9" spans="1:5" ht="23.25" x14ac:dyDescent="0.2">
      <c r="A9" s="17">
        <v>5</v>
      </c>
      <c r="B9" s="27" t="s">
        <v>44</v>
      </c>
      <c r="C9" s="50" t="s">
        <v>45</v>
      </c>
      <c r="D9" s="25">
        <v>155646</v>
      </c>
      <c r="E9" s="51">
        <v>16038832</v>
      </c>
    </row>
    <row r="10" spans="1:5" ht="23.25" x14ac:dyDescent="0.2">
      <c r="A10" s="17">
        <v>6</v>
      </c>
      <c r="B10" s="27" t="s">
        <v>46</v>
      </c>
      <c r="C10" s="50" t="s">
        <v>47</v>
      </c>
      <c r="D10" s="25">
        <v>286721.59999999998</v>
      </c>
      <c r="E10" s="51">
        <v>14620201</v>
      </c>
    </row>
    <row r="11" spans="1:5" ht="23.25" x14ac:dyDescent="0.2">
      <c r="A11" s="17">
        <v>7</v>
      </c>
      <c r="B11" s="27" t="s">
        <v>48</v>
      </c>
      <c r="C11" s="50" t="s">
        <v>49</v>
      </c>
      <c r="D11" s="25">
        <v>2</v>
      </c>
      <c r="E11" s="51">
        <v>13777387</v>
      </c>
    </row>
    <row r="12" spans="1:5" ht="23.25" x14ac:dyDescent="0.2">
      <c r="A12" s="17">
        <v>8</v>
      </c>
      <c r="B12" s="27" t="s">
        <v>10</v>
      </c>
      <c r="C12" s="50" t="s">
        <v>50</v>
      </c>
      <c r="D12" s="25">
        <v>35870</v>
      </c>
      <c r="E12" s="51">
        <v>13679524</v>
      </c>
    </row>
    <row r="13" spans="1:5" ht="23.25" x14ac:dyDescent="0.2">
      <c r="A13" s="17">
        <v>9</v>
      </c>
      <c r="B13" s="27" t="s">
        <v>51</v>
      </c>
      <c r="C13" s="50" t="s">
        <v>52</v>
      </c>
      <c r="D13" s="25">
        <v>762880</v>
      </c>
      <c r="E13" s="51">
        <v>12861453</v>
      </c>
    </row>
    <row r="14" spans="1:5" ht="23.25" x14ac:dyDescent="0.2">
      <c r="A14" s="17">
        <v>10</v>
      </c>
      <c r="B14" s="27" t="s">
        <v>53</v>
      </c>
      <c r="C14" s="50" t="s">
        <v>54</v>
      </c>
      <c r="D14" s="25">
        <v>1080250</v>
      </c>
      <c r="E14" s="51">
        <v>12826454</v>
      </c>
    </row>
    <row r="15" spans="1:5" ht="26.25" x14ac:dyDescent="0.2">
      <c r="A15" s="52"/>
      <c r="B15" s="53" t="s">
        <v>27</v>
      </c>
      <c r="C15" s="54"/>
      <c r="D15" s="55">
        <f>SUM(D5:D14)</f>
        <v>16815634.199999999</v>
      </c>
      <c r="E15" s="56">
        <f>SUM(E5:E14)</f>
        <v>364417793</v>
      </c>
    </row>
    <row r="16" spans="1:5" ht="23.25" x14ac:dyDescent="0.2">
      <c r="A16" s="57"/>
      <c r="B16" s="57" t="s">
        <v>33</v>
      </c>
      <c r="C16" s="58"/>
      <c r="D16" s="59">
        <f>D17-D15</f>
        <v>19161028.396000098</v>
      </c>
      <c r="E16" s="60">
        <f>E17-E15</f>
        <v>526743708</v>
      </c>
    </row>
    <row r="17" spans="1:5" ht="28.5" x14ac:dyDescent="0.2">
      <c r="A17" s="61">
        <v>11</v>
      </c>
      <c r="B17" s="62" t="s">
        <v>34</v>
      </c>
      <c r="C17" s="63"/>
      <c r="D17" s="64">
        <v>35976662.596000098</v>
      </c>
      <c r="E17" s="64">
        <v>891161501</v>
      </c>
    </row>
    <row r="18" spans="1:5" ht="23.25" x14ac:dyDescent="0.35">
      <c r="A18" s="28"/>
      <c r="B18" s="29"/>
      <c r="C18" s="30"/>
      <c r="D18" s="31"/>
      <c r="E18" s="32"/>
    </row>
    <row r="19" spans="1:5" ht="23.25" x14ac:dyDescent="0.35">
      <c r="A19" s="33"/>
      <c r="B19" s="34"/>
      <c r="C19" s="35"/>
      <c r="D19" s="36"/>
      <c r="E19" s="37"/>
    </row>
    <row r="20" spans="1:5" ht="23.25" x14ac:dyDescent="0.35">
      <c r="A20" s="33"/>
      <c r="B20" s="38"/>
      <c r="C20" s="30"/>
      <c r="D20" s="39"/>
      <c r="E20" s="40"/>
    </row>
    <row r="21" spans="1:5" ht="23.25" x14ac:dyDescent="0.35">
      <c r="A21" s="33"/>
      <c r="B21" s="38"/>
      <c r="C21" s="30"/>
      <c r="D21" s="39"/>
      <c r="E21" s="40"/>
    </row>
    <row r="22" spans="1:5" ht="23.25" x14ac:dyDescent="0.35">
      <c r="A22" s="41"/>
      <c r="B22" s="42"/>
      <c r="C22" s="43"/>
      <c r="D22" s="44"/>
      <c r="E22" s="45"/>
    </row>
    <row r="23" spans="1:5" ht="23.25" x14ac:dyDescent="0.35">
      <c r="A23" s="1"/>
      <c r="B23" s="46"/>
      <c r="C23" s="43"/>
      <c r="D23" s="47"/>
      <c r="E23" s="48"/>
    </row>
    <row r="24" spans="1:5" ht="23.25" x14ac:dyDescent="0.35">
      <c r="A24" s="1"/>
      <c r="B24" s="46"/>
      <c r="C24" s="43"/>
      <c r="D24" s="49"/>
      <c r="E24" s="40"/>
    </row>
    <row r="25" spans="1:5" ht="23.25" x14ac:dyDescent="0.35">
      <c r="A25" s="1"/>
      <c r="B25" s="46"/>
      <c r="C25" s="43"/>
      <c r="D25" s="39"/>
      <c r="E25" s="48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3" sqref="E13"/>
    </sheetView>
  </sheetViews>
  <sheetFormatPr defaultRowHeight="14.25" x14ac:dyDescent="0.2"/>
  <cols>
    <col min="1" max="1" width="19.625" customWidth="1"/>
    <col min="2" max="2" width="25.375" customWidth="1"/>
    <col min="3" max="3" width="20" customWidth="1"/>
    <col min="4" max="4" width="22.5" customWidth="1"/>
    <col min="5" max="5" width="27" customWidth="1"/>
  </cols>
  <sheetData>
    <row r="1" spans="1:5" ht="26.25" x14ac:dyDescent="0.2">
      <c r="A1" s="134" t="s">
        <v>1</v>
      </c>
      <c r="B1" s="134"/>
      <c r="C1" s="135"/>
      <c r="D1" s="136"/>
      <c r="E1" s="134"/>
    </row>
    <row r="2" spans="1:5" ht="26.25" x14ac:dyDescent="0.2">
      <c r="A2" s="134" t="s">
        <v>30</v>
      </c>
      <c r="B2" s="134"/>
      <c r="C2" s="135"/>
      <c r="D2" s="136"/>
      <c r="E2" s="134"/>
    </row>
    <row r="3" spans="1:5" ht="25.5" customHeight="1" x14ac:dyDescent="0.2">
      <c r="A3" s="134" t="s">
        <v>104</v>
      </c>
      <c r="B3" s="134"/>
      <c r="C3" s="135"/>
      <c r="D3" s="136"/>
      <c r="E3" s="134"/>
    </row>
    <row r="4" spans="1:5" ht="23.25" x14ac:dyDescent="0.35">
      <c r="A4" s="137" t="s">
        <v>31</v>
      </c>
      <c r="B4" s="138" t="s">
        <v>4</v>
      </c>
      <c r="C4" s="139" t="s">
        <v>3</v>
      </c>
      <c r="D4" s="140" t="s">
        <v>5</v>
      </c>
      <c r="E4" s="141" t="s">
        <v>95</v>
      </c>
    </row>
    <row r="5" spans="1:5" ht="23.25" x14ac:dyDescent="0.35">
      <c r="A5" s="142">
        <v>1</v>
      </c>
      <c r="B5" s="143" t="s">
        <v>96</v>
      </c>
      <c r="C5" s="144">
        <v>2710</v>
      </c>
      <c r="D5" s="145">
        <v>78983.477203999995</v>
      </c>
      <c r="E5" s="146">
        <v>1781.8638575600003</v>
      </c>
    </row>
    <row r="6" spans="1:5" ht="23.25" x14ac:dyDescent="0.35">
      <c r="A6" s="16">
        <v>2</v>
      </c>
      <c r="B6" s="143" t="s">
        <v>97</v>
      </c>
      <c r="C6" s="147">
        <v>2309</v>
      </c>
      <c r="D6" s="148">
        <v>10206.2608</v>
      </c>
      <c r="E6" s="146">
        <v>152.69974568000001</v>
      </c>
    </row>
    <row r="7" spans="1:5" ht="23.25" x14ac:dyDescent="0.35">
      <c r="A7" s="16">
        <v>3</v>
      </c>
      <c r="B7" s="149" t="s">
        <v>98</v>
      </c>
      <c r="C7" s="150">
        <v>3923</v>
      </c>
      <c r="D7" s="148">
        <v>1590.5185630000001</v>
      </c>
      <c r="E7" s="146">
        <v>118.23195118</v>
      </c>
    </row>
    <row r="8" spans="1:5" ht="21.75" customHeight="1" x14ac:dyDescent="0.35">
      <c r="A8" s="142">
        <v>4</v>
      </c>
      <c r="B8" s="151" t="s">
        <v>101</v>
      </c>
      <c r="C8" s="150">
        <v>8701</v>
      </c>
      <c r="D8" s="148">
        <v>853.221</v>
      </c>
      <c r="E8" s="146">
        <v>115.99131588</v>
      </c>
    </row>
    <row r="9" spans="1:5" ht="23.25" x14ac:dyDescent="0.35">
      <c r="A9" s="16">
        <v>5</v>
      </c>
      <c r="B9" s="152" t="s">
        <v>99</v>
      </c>
      <c r="C9" s="150">
        <v>7214</v>
      </c>
      <c r="D9" s="148">
        <v>5811.2975100000003</v>
      </c>
      <c r="E9" s="146">
        <v>110.12845020999998</v>
      </c>
    </row>
    <row r="10" spans="1:5" ht="23.25" customHeight="1" x14ac:dyDescent="0.35">
      <c r="A10" s="16">
        <v>6</v>
      </c>
      <c r="B10" s="152" t="s">
        <v>102</v>
      </c>
      <c r="C10" s="147">
        <v>8703</v>
      </c>
      <c r="D10" s="148">
        <v>308.65499999999997</v>
      </c>
      <c r="E10" s="146">
        <v>109.7922822</v>
      </c>
    </row>
    <row r="11" spans="1:5" ht="23.25" x14ac:dyDescent="0.35">
      <c r="A11" s="142">
        <v>7</v>
      </c>
      <c r="B11" s="143" t="s">
        <v>32</v>
      </c>
      <c r="C11" s="147">
        <v>2922</v>
      </c>
      <c r="D11" s="148">
        <v>1095.0308799999998</v>
      </c>
      <c r="E11" s="146">
        <v>81.956496079999994</v>
      </c>
    </row>
    <row r="12" spans="1:5" ht="23.25" x14ac:dyDescent="0.35">
      <c r="A12" s="16">
        <v>8</v>
      </c>
      <c r="B12" s="153" t="s">
        <v>100</v>
      </c>
      <c r="C12" s="150">
        <v>2106</v>
      </c>
      <c r="D12" s="148">
        <v>1689.2859900000001</v>
      </c>
      <c r="E12" s="146">
        <v>81.407390719999995</v>
      </c>
    </row>
    <row r="13" spans="1:5" ht="23.25" x14ac:dyDescent="0.35">
      <c r="A13" s="16">
        <v>9</v>
      </c>
      <c r="B13" s="143" t="s">
        <v>48</v>
      </c>
      <c r="C13" s="150">
        <v>8507</v>
      </c>
      <c r="D13" s="148">
        <v>572.94153000000006</v>
      </c>
      <c r="E13" s="146">
        <v>66.961872979999995</v>
      </c>
    </row>
    <row r="14" spans="1:5" ht="23.25" x14ac:dyDescent="0.35">
      <c r="A14" s="142">
        <v>10</v>
      </c>
      <c r="B14" s="152" t="s">
        <v>103</v>
      </c>
      <c r="C14" s="150">
        <v>9619</v>
      </c>
      <c r="D14" s="148">
        <v>382.554755</v>
      </c>
      <c r="E14" s="146">
        <v>61.902835679999995</v>
      </c>
    </row>
    <row r="15" spans="1:5" ht="26.25" x14ac:dyDescent="0.4">
      <c r="A15" s="154"/>
      <c r="B15" s="154" t="s">
        <v>27</v>
      </c>
      <c r="C15" s="155"/>
      <c r="D15" s="156">
        <v>101493.24323200002</v>
      </c>
      <c r="E15" s="157">
        <v>2680.9361981699999</v>
      </c>
    </row>
    <row r="16" spans="1:5" ht="26.25" x14ac:dyDescent="0.4">
      <c r="A16" s="158"/>
      <c r="B16" s="159" t="s">
        <v>33</v>
      </c>
      <c r="C16" s="160"/>
      <c r="D16" s="161">
        <v>89198.556846999985</v>
      </c>
      <c r="E16" s="162">
        <v>2130.1916358500007</v>
      </c>
    </row>
    <row r="17" spans="1:5" ht="28.5" x14ac:dyDescent="0.45">
      <c r="A17" s="163"/>
      <c r="B17" s="163" t="s">
        <v>34</v>
      </c>
      <c r="C17" s="164"/>
      <c r="D17" s="168">
        <v>190691.80007900001</v>
      </c>
      <c r="E17" s="165">
        <v>4811.1278340200006</v>
      </c>
    </row>
    <row r="18" spans="1:5" ht="28.5" x14ac:dyDescent="0.45">
      <c r="A18" s="166"/>
      <c r="B18" s="166"/>
      <c r="C18" s="167"/>
      <c r="D18" s="31"/>
      <c r="E18" s="3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J16" sqref="J16"/>
    </sheetView>
  </sheetViews>
  <sheetFormatPr defaultRowHeight="14.25" x14ac:dyDescent="0.2"/>
  <cols>
    <col min="2" max="2" width="16" customWidth="1"/>
    <col min="3" max="3" width="11.5" customWidth="1"/>
    <col min="4" max="4" width="9.875" customWidth="1"/>
    <col min="5" max="5" width="15" customWidth="1"/>
    <col min="7" max="7" width="21.25" customWidth="1"/>
    <col min="8" max="8" width="11.25" customWidth="1"/>
    <col min="9" max="9" width="10" customWidth="1"/>
    <col min="10" max="10" width="15.875" customWidth="1"/>
  </cols>
  <sheetData>
    <row r="1" spans="1:11" ht="21" x14ac:dyDescent="0.35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1" x14ac:dyDescent="0.35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1" x14ac:dyDescent="0.35">
      <c r="A3" s="93" t="s">
        <v>56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1" x14ac:dyDescent="0.35">
      <c r="A4" s="99" t="s">
        <v>57</v>
      </c>
      <c r="B4" s="100"/>
      <c r="C4" s="100"/>
      <c r="D4" s="100"/>
      <c r="E4" s="100"/>
      <c r="F4" s="80"/>
      <c r="G4" s="100" t="s">
        <v>58</v>
      </c>
      <c r="H4" s="100"/>
      <c r="I4" s="100"/>
      <c r="J4" s="101"/>
    </row>
    <row r="5" spans="1:11" ht="21" x14ac:dyDescent="0.35">
      <c r="A5" s="65" t="s">
        <v>2</v>
      </c>
      <c r="B5" s="94" t="s">
        <v>59</v>
      </c>
      <c r="C5" s="94"/>
      <c r="D5" s="94"/>
      <c r="E5" s="94"/>
      <c r="F5" s="65" t="s">
        <v>2</v>
      </c>
      <c r="G5" s="94" t="s">
        <v>60</v>
      </c>
      <c r="H5" s="94"/>
      <c r="I5" s="94"/>
      <c r="J5" s="94"/>
    </row>
    <row r="6" spans="1:11" ht="21" x14ac:dyDescent="0.35">
      <c r="A6" s="66" t="s">
        <v>61</v>
      </c>
      <c r="B6" s="67"/>
      <c r="C6" s="67" t="s">
        <v>3</v>
      </c>
      <c r="D6" s="67" t="s">
        <v>5</v>
      </c>
      <c r="E6" s="67" t="s">
        <v>6</v>
      </c>
      <c r="F6" s="66" t="s">
        <v>61</v>
      </c>
      <c r="G6" s="67" t="s">
        <v>4</v>
      </c>
      <c r="H6" s="67" t="s">
        <v>3</v>
      </c>
      <c r="I6" s="67" t="s">
        <v>5</v>
      </c>
      <c r="J6" s="67" t="s">
        <v>62</v>
      </c>
    </row>
    <row r="7" spans="1:11" ht="21" x14ac:dyDescent="0.35">
      <c r="A7" s="68">
        <v>1</v>
      </c>
      <c r="B7" s="69" t="s">
        <v>63</v>
      </c>
      <c r="C7" s="69">
        <v>90111100</v>
      </c>
      <c r="D7" s="70">
        <v>366.0567999999999</v>
      </c>
      <c r="E7" s="70">
        <v>37807391.949999988</v>
      </c>
      <c r="F7" s="68">
        <v>1</v>
      </c>
      <c r="G7" s="71" t="s">
        <v>64</v>
      </c>
      <c r="H7" s="69">
        <v>84068290</v>
      </c>
      <c r="I7" s="70">
        <v>631.47</v>
      </c>
      <c r="J7" s="70">
        <v>97870793.159999996</v>
      </c>
    </row>
    <row r="8" spans="1:11" ht="21" x14ac:dyDescent="0.35">
      <c r="A8" s="68">
        <v>2</v>
      </c>
      <c r="B8" s="71" t="s">
        <v>65</v>
      </c>
      <c r="C8" s="69">
        <v>10064090</v>
      </c>
      <c r="D8" s="70">
        <v>951.31712000000005</v>
      </c>
      <c r="E8" s="70">
        <v>20246358.949999999</v>
      </c>
      <c r="F8" s="68">
        <v>2</v>
      </c>
      <c r="G8" s="71" t="s">
        <v>66</v>
      </c>
      <c r="H8" s="69">
        <v>85353020</v>
      </c>
      <c r="I8" s="70">
        <v>100.194</v>
      </c>
      <c r="J8" s="70">
        <v>63185648.899999999</v>
      </c>
    </row>
    <row r="9" spans="1:11" ht="21" x14ac:dyDescent="0.35">
      <c r="A9" s="68">
        <v>3</v>
      </c>
      <c r="B9" s="72" t="s">
        <v>67</v>
      </c>
      <c r="C9" s="69">
        <v>94036090</v>
      </c>
      <c r="D9" s="70">
        <v>381.14724999999999</v>
      </c>
      <c r="E9" s="70">
        <v>12546247.870000001</v>
      </c>
      <c r="F9" s="68">
        <v>3</v>
      </c>
      <c r="G9" s="69" t="s">
        <v>68</v>
      </c>
      <c r="H9" s="69">
        <v>24029020</v>
      </c>
      <c r="I9" s="70">
        <v>84.525500000000008</v>
      </c>
      <c r="J9" s="70">
        <v>30117050.32</v>
      </c>
    </row>
    <row r="10" spans="1:11" ht="21" x14ac:dyDescent="0.35">
      <c r="A10" s="68">
        <v>4</v>
      </c>
      <c r="B10" s="69" t="s">
        <v>69</v>
      </c>
      <c r="C10" s="69">
        <v>85043199</v>
      </c>
      <c r="D10" s="70">
        <v>7.291640000000001</v>
      </c>
      <c r="E10" s="70">
        <v>6845083.5299999993</v>
      </c>
      <c r="F10" s="68">
        <v>4</v>
      </c>
      <c r="G10" s="72" t="s">
        <v>70</v>
      </c>
      <c r="H10" s="69">
        <v>85016300</v>
      </c>
      <c r="I10" s="70">
        <v>139.17000000000002</v>
      </c>
      <c r="J10" s="70">
        <v>22629393.57</v>
      </c>
    </row>
    <row r="11" spans="1:11" ht="21" x14ac:dyDescent="0.35">
      <c r="A11" s="68">
        <v>5</v>
      </c>
      <c r="B11" s="69" t="s">
        <v>71</v>
      </c>
      <c r="C11" s="69">
        <v>40012290</v>
      </c>
      <c r="D11" s="70">
        <v>80.64</v>
      </c>
      <c r="E11" s="70">
        <v>3425931.79</v>
      </c>
      <c r="F11" s="68">
        <v>5</v>
      </c>
      <c r="G11" s="71" t="s">
        <v>72</v>
      </c>
      <c r="H11" s="69">
        <v>73081010</v>
      </c>
      <c r="I11" s="70">
        <v>278.553</v>
      </c>
      <c r="J11" s="70">
        <v>19871617.09</v>
      </c>
    </row>
    <row r="12" spans="1:11" ht="21" x14ac:dyDescent="0.35">
      <c r="A12" s="68">
        <v>6</v>
      </c>
      <c r="B12" s="69" t="s">
        <v>73</v>
      </c>
      <c r="C12" s="69">
        <v>21011299</v>
      </c>
      <c r="D12" s="70">
        <v>25.548000000000002</v>
      </c>
      <c r="E12" s="70">
        <v>2694309.87</v>
      </c>
      <c r="F12" s="68">
        <v>6</v>
      </c>
      <c r="G12" s="73" t="s">
        <v>74</v>
      </c>
      <c r="H12" s="69">
        <v>84159019</v>
      </c>
      <c r="I12" s="70">
        <v>116.08030999999998</v>
      </c>
      <c r="J12" s="70">
        <v>14319997.899999999</v>
      </c>
    </row>
    <row r="13" spans="1:11" ht="21" x14ac:dyDescent="0.35">
      <c r="A13" s="68">
        <v>7</v>
      </c>
      <c r="B13" s="69" t="s">
        <v>75</v>
      </c>
      <c r="C13" s="69">
        <v>9083100</v>
      </c>
      <c r="D13" s="70">
        <v>10.238</v>
      </c>
      <c r="E13" s="70">
        <v>2510047.7000000002</v>
      </c>
      <c r="F13" s="68">
        <v>7</v>
      </c>
      <c r="G13" s="69" t="s">
        <v>76</v>
      </c>
      <c r="H13" s="69">
        <v>87042239</v>
      </c>
      <c r="I13" s="70">
        <v>10.88</v>
      </c>
      <c r="J13" s="70">
        <v>14229502</v>
      </c>
    </row>
    <row r="14" spans="1:11" ht="21" x14ac:dyDescent="0.35">
      <c r="A14" s="68">
        <v>8</v>
      </c>
      <c r="B14" s="73" t="s">
        <v>77</v>
      </c>
      <c r="C14" s="69">
        <v>11081400</v>
      </c>
      <c r="D14" s="70">
        <v>95.25</v>
      </c>
      <c r="E14" s="70">
        <v>1560770.77</v>
      </c>
      <c r="F14" s="68">
        <v>8</v>
      </c>
      <c r="G14" s="69" t="s">
        <v>78</v>
      </c>
      <c r="H14" s="69">
        <v>69072124</v>
      </c>
      <c r="I14" s="70">
        <v>128.55000000000001</v>
      </c>
      <c r="J14" s="70">
        <v>11856725.100000001</v>
      </c>
    </row>
    <row r="15" spans="1:11" ht="21" x14ac:dyDescent="0.35">
      <c r="A15" s="68">
        <v>9</v>
      </c>
      <c r="B15" s="72" t="s">
        <v>79</v>
      </c>
      <c r="C15" s="69">
        <v>95069100</v>
      </c>
      <c r="D15" s="70">
        <v>2.13</v>
      </c>
      <c r="E15" s="70">
        <v>1269572.21</v>
      </c>
      <c r="F15" s="68">
        <v>9</v>
      </c>
      <c r="G15" s="69" t="s">
        <v>80</v>
      </c>
      <c r="H15" s="69">
        <v>30032000</v>
      </c>
      <c r="I15" s="70">
        <v>20.315999999999999</v>
      </c>
      <c r="J15" s="70">
        <v>10725951.138</v>
      </c>
    </row>
    <row r="16" spans="1:11" ht="21" x14ac:dyDescent="0.35">
      <c r="A16" s="68">
        <v>10</v>
      </c>
      <c r="B16" s="69" t="s">
        <v>65</v>
      </c>
      <c r="C16" s="69">
        <v>10063099</v>
      </c>
      <c r="D16" s="70">
        <v>66.129360000000005</v>
      </c>
      <c r="E16" s="70">
        <v>1231469.81</v>
      </c>
      <c r="F16" s="68">
        <v>10</v>
      </c>
      <c r="G16" s="73" t="s">
        <v>81</v>
      </c>
      <c r="H16" s="69">
        <v>94069090</v>
      </c>
      <c r="I16" s="70">
        <v>306.51</v>
      </c>
      <c r="J16" s="70">
        <v>8970773</v>
      </c>
    </row>
    <row r="17" spans="1:10" ht="21" x14ac:dyDescent="0.35">
      <c r="A17" s="68"/>
      <c r="B17" s="69"/>
      <c r="C17" s="69"/>
      <c r="D17" s="70"/>
      <c r="E17" s="70"/>
      <c r="F17" s="68"/>
      <c r="G17" s="69"/>
      <c r="H17" s="69"/>
      <c r="I17" s="70"/>
      <c r="J17" s="70"/>
    </row>
    <row r="18" spans="1:10" ht="21" x14ac:dyDescent="0.35">
      <c r="A18" s="69"/>
      <c r="B18" s="74" t="s">
        <v>82</v>
      </c>
      <c r="C18" s="74"/>
      <c r="D18" s="75">
        <f>SUM(D7:D16)</f>
        <v>1985.7481700000001</v>
      </c>
      <c r="E18" s="76">
        <f>SUM(E7:E16)</f>
        <v>90137184.450000003</v>
      </c>
      <c r="F18" s="68"/>
      <c r="G18" s="74" t="s">
        <v>83</v>
      </c>
      <c r="H18" s="74"/>
      <c r="I18" s="76">
        <f>SUM(I7:I16)</f>
        <v>1816.24881</v>
      </c>
      <c r="J18" s="76">
        <f>SUM(J7:J16)</f>
        <v>293777452.17800003</v>
      </c>
    </row>
    <row r="19" spans="1:10" ht="21" x14ac:dyDescent="0.35">
      <c r="A19" s="102" t="s">
        <v>33</v>
      </c>
      <c r="B19" s="103"/>
      <c r="C19" s="104"/>
      <c r="D19" s="70">
        <f>D20-D18</f>
        <v>155.92499999999995</v>
      </c>
      <c r="E19" s="70">
        <f>E20-E18</f>
        <v>58086.280000001192</v>
      </c>
      <c r="F19" s="102" t="s">
        <v>33</v>
      </c>
      <c r="G19" s="103"/>
      <c r="H19" s="104"/>
      <c r="I19" s="77">
        <f>I20-I18</f>
        <v>1516.9996400000009</v>
      </c>
      <c r="J19" s="77">
        <f>J20-J18</f>
        <v>54215033.579999983</v>
      </c>
    </row>
    <row r="20" spans="1:10" ht="21" x14ac:dyDescent="0.35">
      <c r="A20" s="95" t="s">
        <v>84</v>
      </c>
      <c r="B20" s="96"/>
      <c r="C20" s="97"/>
      <c r="D20" s="76">
        <v>2141.67317</v>
      </c>
      <c r="E20" s="76">
        <v>90195270.730000004</v>
      </c>
      <c r="F20" s="78"/>
      <c r="G20" s="95" t="s">
        <v>29</v>
      </c>
      <c r="H20" s="97"/>
      <c r="I20" s="76">
        <v>3333.248450000001</v>
      </c>
      <c r="J20" s="76">
        <v>347992485.75800002</v>
      </c>
    </row>
    <row r="21" spans="1:10" ht="21" x14ac:dyDescent="0.35">
      <c r="A21" s="98" t="s">
        <v>85</v>
      </c>
      <c r="B21" s="98"/>
      <c r="C21" s="98"/>
      <c r="D21" s="98"/>
      <c r="E21" s="98"/>
      <c r="F21" s="79" t="s">
        <v>86</v>
      </c>
      <c r="G21" s="79"/>
      <c r="H21" s="79"/>
      <c r="I21" s="79"/>
      <c r="J21" s="79"/>
    </row>
  </sheetData>
  <mergeCells count="12">
    <mergeCell ref="A20:C20"/>
    <mergeCell ref="G20:H20"/>
    <mergeCell ref="A21:E21"/>
    <mergeCell ref="A4:E4"/>
    <mergeCell ref="G4:J4"/>
    <mergeCell ref="A19:C19"/>
    <mergeCell ref="F19:H19"/>
    <mergeCell ref="A1:K1"/>
    <mergeCell ref="A2:K2"/>
    <mergeCell ref="A3:K3"/>
    <mergeCell ref="B5:E5"/>
    <mergeCell ref="G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ขาเข้ารายเดือน ก.พ.2562</vt:lpstr>
      <vt:lpstr>ขาเข้าปีงบประมาณ 2562</vt:lpstr>
      <vt:lpstr>ขาออกรายเดือน ก.พ.2562</vt:lpstr>
      <vt:lpstr>ขาออกปีงบประมาณ 2562</vt:lpstr>
      <vt:lpstr>ผ่านแดนเข้า-ออก 10 อันดับ 2562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Ratchanee Meesanam</dc:creator>
  <cp:lastModifiedBy>Ratchanee Meesanam</cp:lastModifiedBy>
  <cp:lastPrinted>2019-04-19T09:30:47Z</cp:lastPrinted>
  <dcterms:created xsi:type="dcterms:W3CDTF">2019-04-18T08:19:17Z</dcterms:created>
  <dcterms:modified xsi:type="dcterms:W3CDTF">2019-04-19T09:36:04Z</dcterms:modified>
</cp:coreProperties>
</file>